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DeTrabalho" defaultThemeVersion="124226"/>
  <mc:AlternateContent xmlns:mc="http://schemas.openxmlformats.org/markup-compatibility/2006">
    <mc:Choice Requires="x15">
      <x15ac:absPath xmlns:x15ac="http://schemas.microsoft.com/office/spreadsheetml/2010/11/ac" url="C:\Users\Soho\Documents\LOBO2024\LOBO2025\PROJETOS\0525\camara\ORÇAMENTO CAMARA 270525\"/>
    </mc:Choice>
  </mc:AlternateContent>
  <bookViews>
    <workbookView xWindow="0" yWindow="0" windowWidth="21840" windowHeight="12210" tabRatio="865" activeTab="2"/>
  </bookViews>
  <sheets>
    <sheet name="CAMARA - PLANILHA " sheetId="19" r:id="rId1"/>
    <sheet name="CRONOGRAMA" sheetId="25" r:id="rId2"/>
    <sheet name="MEMÓRIA DE CÁLCULO" sheetId="24" r:id="rId3"/>
    <sheet name="BDI" sheetId="22" r:id="rId4"/>
  </sheets>
  <externalReferences>
    <externalReference r:id="rId5"/>
  </externalReferences>
  <definedNames>
    <definedName name="_xlnm.Print_Area" localSheetId="0">'CAMARA - PLANILHA '!$A$1:$J$71</definedName>
    <definedName name="_xlnm.Print_Area" localSheetId="1">CRONOGRAMA!$A$1:$E$28</definedName>
    <definedName name="_xlnm.Print_Area" localSheetId="2">'MEMÓRIA DE CÁLCULO'!$A$1:$E$56</definedName>
    <definedName name="BDI_Opcao">[1]DADOS!$F$18</definedName>
    <definedName name="BDI_TipoObra">[1]BDI!$A$138:$A$146</definedName>
    <definedName name="DESONERACAO">IF(OR(Import_Desoneracao="DESONERADO",Import_Desoneracao="SIM"),"SIM","NÃO")</definedName>
    <definedName name="Import_Apelido">[1]DADOS!$F$16</definedName>
    <definedName name="Import_CR">[1]DADOS!$F$7</definedName>
    <definedName name="Import_DescLote">[1]DADOS!$F$17</definedName>
    <definedName name="Import_Desoneracao">OFFSET([1]DADOS!$G$18,0,-1)</definedName>
    <definedName name="Import_Município">[1]DADOS!$F$6</definedName>
    <definedName name="Import_Proponente">[1]DADOS!$F$5</definedName>
    <definedName name="Import_RespOrçamento">[1]DADOS!$F$22:$F$24</definedName>
    <definedName name="Import_SICONV">[1]DADOS!$F$8</definedName>
    <definedName name="_xlnm.Print_Titles" localSheetId="0">'CAMARA - PLANILHA '!$13:$13</definedName>
  </definedNames>
  <calcPr calcId="162913"/>
</workbook>
</file>

<file path=xl/calcChain.xml><?xml version="1.0" encoding="utf-8"?>
<calcChain xmlns="http://schemas.openxmlformats.org/spreadsheetml/2006/main">
  <c r="I64" i="19" l="1"/>
  <c r="L52" i="19"/>
  <c r="L43" i="19"/>
  <c r="L38" i="19"/>
  <c r="L35" i="19"/>
  <c r="L32" i="19"/>
  <c r="L30" i="19"/>
  <c r="L26" i="19"/>
  <c r="L17" i="19"/>
  <c r="L14" i="19"/>
  <c r="A20" i="22"/>
  <c r="A19" i="22"/>
  <c r="A18" i="22"/>
  <c r="A17" i="22"/>
  <c r="A16" i="22"/>
  <c r="A38" i="22"/>
  <c r="A33" i="22"/>
  <c r="E28" i="22"/>
  <c r="A1" i="22"/>
  <c r="L61" i="19" l="1"/>
</calcChain>
</file>

<file path=xl/sharedStrings.xml><?xml version="1.0" encoding="utf-8"?>
<sst xmlns="http://schemas.openxmlformats.org/spreadsheetml/2006/main" count="552" uniqueCount="294">
  <si>
    <t>Obra</t>
  </si>
  <si>
    <t>Tipo de obra</t>
  </si>
  <si>
    <t>1 - Construção Civil</t>
  </si>
  <si>
    <t>Endereço da obra</t>
  </si>
  <si>
    <t>BDI</t>
  </si>
  <si>
    <t>Preços expressos em</t>
  </si>
  <si>
    <t>R$ (REAL)</t>
  </si>
  <si>
    <t>Código</t>
  </si>
  <si>
    <t>Descrição</t>
  </si>
  <si>
    <t>Preço unitário</t>
  </si>
  <si>
    <t>SERVIÇOS PRELIMINARES</t>
  </si>
  <si>
    <t>m²</t>
  </si>
  <si>
    <t>Data base e Referência</t>
  </si>
  <si>
    <t>Item</t>
  </si>
  <si>
    <t>m³</t>
  </si>
  <si>
    <t>Preço Unit. c/ BDI</t>
  </si>
  <si>
    <t>Preço Total c/ BDI</t>
  </si>
  <si>
    <t>ESTADO DE MINAS GERAIS</t>
  </si>
  <si>
    <t>SINAPI</t>
  </si>
  <si>
    <t>SETOP</t>
  </si>
  <si>
    <t>INFRA-ESTRUTURA</t>
  </si>
  <si>
    <t>ALVENARIA</t>
  </si>
  <si>
    <t>COBERTURA</t>
  </si>
  <si>
    <t>REVESTIMENTO</t>
  </si>
  <si>
    <t>VIDROS</t>
  </si>
  <si>
    <t>DIVERSOS</t>
  </si>
  <si>
    <t>CARGA MANUAL DE ENTULHO EM CAMINHAO BASCULANTE 6 M3</t>
  </si>
  <si>
    <t>APILOAMENTO DO FUNDO DE VALAS COM SOQUETE</t>
  </si>
  <si>
    <t>VIDRO LISO COMUM TRANSPARENTE, ESPESSURA 5MM</t>
  </si>
  <si>
    <t>VALOR TOTAL DA OBRA</t>
  </si>
  <si>
    <t>Unid.</t>
  </si>
  <si>
    <t xml:space="preserve">Quantidade </t>
  </si>
  <si>
    <t>Peso (%)</t>
  </si>
  <si>
    <t>Responsável Técnico</t>
  </si>
  <si>
    <t>PLANILHA DE PREÇO REFERENCIAL</t>
  </si>
  <si>
    <t>RESPONSÁVEL TÉCNICO:</t>
  </si>
  <si>
    <t>RESPONSÁVEL TÉCNICO</t>
  </si>
  <si>
    <t>INSTALAÇÕES ELÉTRICAS</t>
  </si>
  <si>
    <t>PINTURA</t>
  </si>
  <si>
    <t>Memória de Cálculo</t>
  </si>
  <si>
    <t>Quant.</t>
  </si>
  <si>
    <t xml:space="preserve"> 1 </t>
  </si>
  <si>
    <t xml:space="preserve"> 1.1 </t>
  </si>
  <si>
    <t xml:space="preserve"> 1.1.1 </t>
  </si>
  <si>
    <t>FORNECIMENTO E COLOCAÇÃO DE PLACA DE OBRA EM CHAPA GALVANIZADA (3,00 X 1,5 0 M) - EM CHAPA GALVANIZADA 0,26 AFIXADAS COM REBITES 540 E PARAFUSOS 3/8, EM ESTRUTURA METÁLICA VIGA U 2" ENRIJECIDA COM METALON 20 X 20, SUPORTE EM EUCALIPTO AUTOCLAVADO PINTADAS</t>
  </si>
  <si>
    <t>U</t>
  </si>
  <si>
    <t xml:space="preserve"> 1.1.2 </t>
  </si>
  <si>
    <t xml:space="preserve"> 1.2 </t>
  </si>
  <si>
    <t xml:space="preserve"> 1.2.1 </t>
  </si>
  <si>
    <t xml:space="preserve"> 1.2.2 </t>
  </si>
  <si>
    <t xml:space="preserve"> 1.2.3 </t>
  </si>
  <si>
    <t xml:space="preserve"> 1.3 </t>
  </si>
  <si>
    <t xml:space="preserve"> 1.3.1 </t>
  </si>
  <si>
    <t xml:space="preserve"> 1.4 </t>
  </si>
  <si>
    <t xml:space="preserve"> 1.4.1 </t>
  </si>
  <si>
    <t xml:space="preserve"> 1.5 </t>
  </si>
  <si>
    <t xml:space="preserve"> 1.5.1 </t>
  </si>
  <si>
    <t xml:space="preserve"> 1.5.2 </t>
  </si>
  <si>
    <t xml:space="preserve"> 1.6 </t>
  </si>
  <si>
    <t xml:space="preserve"> 1.6.1 </t>
  </si>
  <si>
    <t xml:space="preserve"> 1.7 </t>
  </si>
  <si>
    <t xml:space="preserve"> 1.7.1 </t>
  </si>
  <si>
    <t xml:space="preserve"> 1.8 </t>
  </si>
  <si>
    <t xml:space="preserve"> 1.8.1 </t>
  </si>
  <si>
    <t>REBOCO COM ARGAMASSA, TRAÇO 1:2:8 (CIMENTO, CAL E AREIA), ESP. 20MM, APLICAÇÃO MANUAL, PREPARO MECÂNICO</t>
  </si>
  <si>
    <t xml:space="preserve"> 1.9 </t>
  </si>
  <si>
    <t xml:space="preserve"> 1.9.1 </t>
  </si>
  <si>
    <t>UN</t>
  </si>
  <si>
    <t xml:space="preserve"> 1.9.2 </t>
  </si>
  <si>
    <t>M</t>
  </si>
  <si>
    <t xml:space="preserve"> 1.10 </t>
  </si>
  <si>
    <t xml:space="preserve"> 1.10.1 </t>
  </si>
  <si>
    <t xml:space="preserve"> 1.11 </t>
  </si>
  <si>
    <t xml:space="preserve"> 1.11.1 </t>
  </si>
  <si>
    <t>PISO/PAVIMENTAÇÃO</t>
  </si>
  <si>
    <t>LIMPEZA FINAL PARA ENTREGA DA OBRA</t>
  </si>
  <si>
    <t>Total sem BDI</t>
  </si>
  <si>
    <t>Total do BDI</t>
  </si>
  <si>
    <t>Total Geral</t>
  </si>
  <si>
    <t xml:space="preserve"> IIO-PLA-005 </t>
  </si>
  <si>
    <t xml:space="preserve"> 72897 </t>
  </si>
  <si>
    <t xml:space="preserve"> TER-API-005 </t>
  </si>
  <si>
    <t xml:space="preserve"> 1.6.2 </t>
  </si>
  <si>
    <t xml:space="preserve"> 87905 </t>
  </si>
  <si>
    <t xml:space="preserve"> 1.7.2 </t>
  </si>
  <si>
    <t xml:space="preserve"> 87531 </t>
  </si>
  <si>
    <t xml:space="preserve"> 1.7.3 </t>
  </si>
  <si>
    <t xml:space="preserve"> REV-REB-015 </t>
  </si>
  <si>
    <t xml:space="preserve"> 1.7.4 </t>
  </si>
  <si>
    <t xml:space="preserve"> 92001 </t>
  </si>
  <si>
    <t xml:space="preserve"> 91924 </t>
  </si>
  <si>
    <t xml:space="preserve"> 91927 </t>
  </si>
  <si>
    <t xml:space="preserve"> 91928 </t>
  </si>
  <si>
    <t xml:space="preserve"> 84957 </t>
  </si>
  <si>
    <t xml:space="preserve"> 88485 </t>
  </si>
  <si>
    <t xml:space="preserve"> 88489 </t>
  </si>
  <si>
    <t xml:space="preserve"> LIM-GER-005 </t>
  </si>
  <si>
    <t>un</t>
  </si>
  <si>
    <t>Conforme legislação tributária municipal, definir estimativa de percentual da base de cálculo para o ISS:</t>
  </si>
  <si>
    <t>Sobre a base de cálculo, definir a respectiva alíquota do ISS (entre 2% e 5%):</t>
  </si>
  <si>
    <t>TIPO DE OBRA</t>
  </si>
  <si>
    <t>Construção e Reforma de Edifícios</t>
  </si>
  <si>
    <t>Itens</t>
  </si>
  <si>
    <t>Siglas</t>
  </si>
  <si>
    <t>% Adotado</t>
  </si>
  <si>
    <t>Tributos (impostos COFINS 3%, e  PIS 0,65%)</t>
  </si>
  <si>
    <t>CP</t>
  </si>
  <si>
    <t>Tributos (ISS, variável de acordo com o município)</t>
  </si>
  <si>
    <t>ISS</t>
  </si>
  <si>
    <t>Tributos (Contribuição Previdenciária sobre a Receita Bruta - 0% ou 4,5% - Desoneração)</t>
  </si>
  <si>
    <t>CPRB</t>
  </si>
  <si>
    <t>BDI SEM desoneração (Fórmula Acórdão TCU)</t>
  </si>
  <si>
    <t>BDI PAD</t>
  </si>
  <si>
    <t>BDI COM desoneração</t>
  </si>
  <si>
    <t>BDI DES</t>
  </si>
  <si>
    <t>Os valores de BDI foram calculados com o emprego da fórmula:</t>
  </si>
  <si>
    <t>BDI =</t>
  </si>
  <si>
    <t xml:space="preserve"> - 1</t>
  </si>
  <si>
    <t>(1-CP-ISS-CRPB)</t>
  </si>
  <si>
    <t>Observações:</t>
  </si>
  <si>
    <t>Local</t>
  </si>
  <si>
    <t>Data</t>
  </si>
  <si>
    <t>Nome:</t>
  </si>
  <si>
    <t>CREA/CAU:</t>
  </si>
  <si>
    <t>ART/RRT:</t>
  </si>
  <si>
    <t xml:space="preserve">EMPREENDIMENTO </t>
  </si>
  <si>
    <t>AC</t>
  </si>
  <si>
    <t>SG</t>
  </si>
  <si>
    <t>R</t>
  </si>
  <si>
    <t>DF</t>
  </si>
  <si>
    <t>L</t>
  </si>
  <si>
    <t>"Declaro para os devidos fins que, conforme legislação tributária municipal, a base de cálculo deste tipo de obra corresponde à 50%, com a respectiva alíquota de 5%.")</t>
  </si>
  <si>
    <t>1,0</t>
  </si>
  <si>
    <t>6,0</t>
  </si>
  <si>
    <t>2,0</t>
  </si>
  <si>
    <t>12,0</t>
  </si>
  <si>
    <t>20,0</t>
  </si>
  <si>
    <t>RESPONSABILIDADE TÉCNICA:</t>
  </si>
  <si>
    <t>MEMÓRIA DE CÁLCULO</t>
  </si>
  <si>
    <t>Unid</t>
  </si>
  <si>
    <t>Total Por Etapa</t>
  </si>
  <si>
    <t>30 DIAS</t>
  </si>
  <si>
    <t>60 DIAS</t>
  </si>
  <si>
    <t/>
  </si>
  <si>
    <t>Porcentagem</t>
  </si>
  <si>
    <t>Custo</t>
  </si>
  <si>
    <t>Porcentagem Acumulado</t>
  </si>
  <si>
    <t>100,0%</t>
  </si>
  <si>
    <t>Custo Acumulado</t>
  </si>
  <si>
    <t>CRONOGRAMA FÍSICO E FINANCEIRO</t>
  </si>
  <si>
    <t>CÂMARA MUNICIPAL DE  ITAPECERICA-MG</t>
  </si>
  <si>
    <t>MELHORIAS NA CAMARA MUNICIPAL DE ITAPECERICA -MG</t>
  </si>
  <si>
    <t xml:space="preserve"> 1.1.3 </t>
  </si>
  <si>
    <t xml:space="preserve"> 93588 </t>
  </si>
  <si>
    <t>TRANSPORTE COM CAMINHÃO BASCULANTE DE 10 M³, EM VIA URBANA EM LEITO NATURAL (UNIDADE: M3XKM). AF_07/2020</t>
  </si>
  <si>
    <t>M3XKM</t>
  </si>
  <si>
    <t xml:space="preserve"> 1.1.4 </t>
  </si>
  <si>
    <t xml:space="preserve"> 85184 </t>
  </si>
  <si>
    <t>RETIRADA DE GRAMA EM PLACAS</t>
  </si>
  <si>
    <t xml:space="preserve"> 1.1.5 </t>
  </si>
  <si>
    <t xml:space="preserve"> 97622 </t>
  </si>
  <si>
    <t>DEMOLIÇÃO DE ALVENARIA DE BLOCO FURADO, DE FORMA MANUAL, SEM REAPROVEITAMENTO. AF_09/2023</t>
  </si>
  <si>
    <t xml:space="preserve"> 1.1.6 </t>
  </si>
  <si>
    <t xml:space="preserve"> 72142 </t>
  </si>
  <si>
    <t>RETIRADA DE FOLHAS DE PORTA DE PASSAGEM OU JANELA</t>
  </si>
  <si>
    <t xml:space="preserve"> 93358 </t>
  </si>
  <si>
    <t>ESCAVAÇÃO MANUAL DE VALA. AF_09/2024</t>
  </si>
  <si>
    <t xml:space="preserve"> 100323 </t>
  </si>
  <si>
    <t>LASTRO COM MATERIAL GRANULAR (AREIA MÉDIA), APLICADO EM PISOS OU LAJES SOBRE SOLO, ESPESSURA DE *10 CM*. AF_01/2024</t>
  </si>
  <si>
    <t xml:space="preserve"> 96371 </t>
  </si>
  <si>
    <t>PAREDE COM SISTEMA EM CHAPAS DE GESSO PARA DRYWALL, USO INTERNO, COM UMA FACE SIMPLES E ESTRUTURA METÁLICA COM GUIAS SIMPLES PARA PAREDES COM ÁREA LÍQUIDA MAIOR OU IGUAL A 6 M2, COM VÃOS. AF_07/2023_PS</t>
  </si>
  <si>
    <t xml:space="preserve"> 100100 </t>
  </si>
  <si>
    <t>SBC</t>
  </si>
  <si>
    <t>TOLDO REMOVIVEL REVESTIDO POLIVINIL COM ESTRUTURA METALICA</t>
  </si>
  <si>
    <t xml:space="preserve"> 1.4.2 </t>
  </si>
  <si>
    <t xml:space="preserve"> 100113 </t>
  </si>
  <si>
    <t>COBERTURA EM CHAPA POLICARBONATO ALVEOLAR 10mm</t>
  </si>
  <si>
    <t xml:space="preserve"> 1.4.3 </t>
  </si>
  <si>
    <t xml:space="preserve"> ED-20574 </t>
  </si>
  <si>
    <t>FORNECIMENTO DE ESTRUTURA METÁLICA E ENGRADAMENTO METÁLICO, EM AÇO PATINÁVEL, COBERTURA PADRÃO , EXCLUSIVE TELHA, INCLUSIVE FABRICAÇÃO, TRANSPORTE E MONTAGEM</t>
  </si>
  <si>
    <t>ESQUADRIAS DE MADEIRA</t>
  </si>
  <si>
    <t xml:space="preserve"> 100689 </t>
  </si>
  <si>
    <t>KIT DE PORTA DE MADEIRA FRISADA, SEMI-OCA (LEVE OU MÉDIA), PADRÃO MÉDIO, 80X210CM, ESPESSURA DE 3,5CM, ITENS INCLUSOS: DOBRADIÇAS, MONTAGEM E INSTALAÇÃO DE BATENTE, FECHADURA COM EXECUÇÃO DO FURO - FORNECIMENTO E INSTALAÇÃO. AF_12/2019</t>
  </si>
  <si>
    <t>JANELA DE MADEIRA CEDRINHO/ ANGELIM COMERCIAL/ CURUPIXA/ CUMARU OU EQUIVALENTE DA REGIÃO, TIPO MAXIMA AR, PARA VIDRO (VIDRO NÃO INCLUSO), CAIXA DO BATENTE/ MARCO DE 10 CM, COM GUARNIÇÕES/ ALIZAR E FERRAGENS, SEM ACABAMENTO, FIXAÇÃO COM PARAFUSOS E ESPUMA EXPANSIVA, EXCLUSIVE CONTRAMARCO - FORNECIMENTO E INSTALAÇÃO. AF_11/2024</t>
  </si>
  <si>
    <t>CHAPISCO APLICADO EM ALVENARIA (COM PRESENÇA DE VÃOS) E ESTRUTURAS DE CONCRETO DE FACHADA, COM COLHER DE PEDREIRO. ARGAMASSA TRAÇO 1:3 COM PREPARO EM BETONEIRA 400L. AF_10/2022</t>
  </si>
  <si>
    <t>EMBOÇO, EM ARGAMASSA TRAÇO 1:2:8, PREPARO MECÂNICO, APLICADO MANUALMENTE EM PAREDES INTERNAS DE AMBIENTES COM ÁREA ENTRE 5M² E 10M², E = 17,5MM, COM TALISCAS. AF_03/2024</t>
  </si>
  <si>
    <t xml:space="preserve"> 1.6.3 </t>
  </si>
  <si>
    <t>TOMADA BAIXA DE EMBUTIR (1 MÓDULO), 2P+T 20 A, INCLUINDO SUPORTE E PLACA - FORNECIMENTO E INSTALAÇÃO. AF_03/2023</t>
  </si>
  <si>
    <t>CABO DE COBRE FLEXÍVEL ISOLADO, 1,5 MM², ANTI-CHAMA 450/750 V, PARA CIRCUITOS TERMINAIS - FORNECIMENTO E INSTALAÇÃO. AF_03/2023</t>
  </si>
  <si>
    <t>CABO DE COBRE FLEXÍVEL ISOLADO, 2,5 MM², ANTI-CHAMA 0,6/1,0 KV, PARA CIRCUITOS TERMINAIS - FORNECIMENTO E INSTALAÇÃO. AF_03/2023</t>
  </si>
  <si>
    <t>CABO DE COBRE FLEXÍVEL ISOLADO, 4 MM², ANTI-CHAMA 450/750 V, PARA CIRCUITOS TERMINAIS - FORNECIMENTO E INSTALAÇÃO. AF_03/2023</t>
  </si>
  <si>
    <t xml:space="preserve"> 1.7.5 </t>
  </si>
  <si>
    <t xml:space="preserve"> 100907 </t>
  </si>
  <si>
    <t>LUMINÁRIA TIPO CALHA, DE SOBREPOR, COM 1 LÂMPADA TUBULAR LED DE 18 W, SEM REATOR - FORNECIMENTO E INSTALAÇÃO. AF_09/2024</t>
  </si>
  <si>
    <t xml:space="preserve"> 1.7.6 </t>
  </si>
  <si>
    <t xml:space="preserve"> 91981 </t>
  </si>
  <si>
    <t>INTERRUPTOR BIPOLAR (1 MÓDULO), 10A/250V, INCLUINDO SUPORTE E PLACA - FORNECIMENTO E INSTALAÇÃO. AF_03/2023</t>
  </si>
  <si>
    <t xml:space="preserve"> 1.7.7 </t>
  </si>
  <si>
    <t xml:space="preserve"> ED-13345 </t>
  </si>
  <si>
    <t>LUMINÁRIA ARANDELA TIPO MEIA LUA COMPLETA, DIÂMETRO 25 CM, PARA UMA (1) LÂMPADA LED, POTÊNCIA 15W, BULBO A65, FORNECIMENTO E INSTALAÇÃO, INCLUSIVE BASE E LÂMPADA</t>
  </si>
  <si>
    <t xml:space="preserve"> 1.7.8 </t>
  </si>
  <si>
    <t xml:space="preserve"> ED-9974 </t>
  </si>
  <si>
    <t>LÂMPADA TUBULAR LED, BASE G13, POTÊNCIA 40W, DIÂMETRO 26MM/T8, TEMPERATURA DA COR 6500K, FORNECIMENTO E INSTALAÇÃO, EXCLUSIVE LUMINÁRIA</t>
  </si>
  <si>
    <t xml:space="preserve"> 1.7.9 </t>
  </si>
  <si>
    <t xml:space="preserve"> 105919 </t>
  </si>
  <si>
    <t>LUMINÁRIA DE LED PARA ILUMINAÇÃO PÚBLICA, 1000 W - FORNECIMENTO E INSTALAÇÃO. AF_02/2025</t>
  </si>
  <si>
    <t xml:space="preserve"> 92396 </t>
  </si>
  <si>
    <t>EXECUÇÃO DE PASSEIO EM PISO INTERTRAVADO, COM BLOCO RETANGULAR COR NATURAL DE 20 X 10 CM, ESPESSURA 6 CM. AF_10/2022</t>
  </si>
  <si>
    <t xml:space="preserve"> ED-31456 </t>
  </si>
  <si>
    <t>COMPACTAÇÃO MECANIZADA DE PAVIMENTO COM PISO INTERTRAVADO, INCLUSIVE SALGAMENTO</t>
  </si>
  <si>
    <t>FUNDO SELADOR ACRÍLICO, APLICAÇÃO MANUAL EM PAREDE, UMA DEMÃO. AF_04/2023</t>
  </si>
  <si>
    <t xml:space="preserve"> 1.10.2 </t>
  </si>
  <si>
    <t>PINTURA LÁTEX ACRÍLICA PREMIUM, APLICAÇÃO MANUAL EM PAREDES, DUAS DEMÃOS. AF_04/2023</t>
  </si>
  <si>
    <t xml:space="preserve"> 1.10.3 </t>
  </si>
  <si>
    <t xml:space="preserve"> 102217 </t>
  </si>
  <si>
    <t>PINTURA TINTA DE ACABAMENTO (PIGMENTADA) A ÓLEO EM MADEIRA, 2 DEMÃOS. AF_01/2021</t>
  </si>
  <si>
    <t>ITAPECERICA, 26 DE MAIO DE 2025</t>
  </si>
  <si>
    <t>100,00%
64.123,21</t>
  </si>
  <si>
    <t>66,35%
42.544,95</t>
  </si>
  <si>
    <t>33,65%
21.578,26</t>
  </si>
  <si>
    <t>100,00%
3.521,03</t>
  </si>
  <si>
    <t>87,28%
3.073,15</t>
  </si>
  <si>
    <t>12,72%
447,88</t>
  </si>
  <si>
    <t>100,00%
7.913,15</t>
  </si>
  <si>
    <t>81,91%
6.481,66</t>
  </si>
  <si>
    <t>18,09%
1.431,49</t>
  </si>
  <si>
    <t>100,00%
438,00</t>
  </si>
  <si>
    <t>100,00%
31.588,11</t>
  </si>
  <si>
    <t>82,20%
25.965,43</t>
  </si>
  <si>
    <t>17,80%
5.622,68</t>
  </si>
  <si>
    <t>100,00%
4.456,43</t>
  </si>
  <si>
    <t>100,00%
1.888,40</t>
  </si>
  <si>
    <t>50,00%
944,20</t>
  </si>
  <si>
    <t>100,00%
1.434,38</t>
  </si>
  <si>
    <t>9,83%
141,00</t>
  </si>
  <si>
    <t>90,17%
1.293,38</t>
  </si>
  <si>
    <t>100,00%
283,45</t>
  </si>
  <si>
    <t>100,00%
10.785,72</t>
  </si>
  <si>
    <t>50,00%
5.392,86</t>
  </si>
  <si>
    <t>100,00%
1.267,89</t>
  </si>
  <si>
    <t>100,00%
546,65</t>
  </si>
  <si>
    <t>66,35%</t>
  </si>
  <si>
    <t>33,65%</t>
  </si>
  <si>
    <t>42.544,95</t>
  </si>
  <si>
    <t>21.578,25</t>
  </si>
  <si>
    <t>64.123,21</t>
  </si>
  <si>
    <t xml:space="preserve"> MELHORIAS NO PRÉDIO DA CAMARA MUNICIPAL DE ITAPECERICA-MG</t>
  </si>
  <si>
    <t xml:space="preserve"> = 1 placa de obra - 3,00x1,50 = 4,50 m2</t>
  </si>
  <si>
    <t>20,82</t>
  </si>
  <si>
    <t xml:space="preserve"> = Grama =  100,51 x 0,20 =  20,10 m3
parede banheiro = 4,80 x 0,15 = 0,72 m3
TOTAL = 20,10 + 0,72 = 20,82 M3</t>
  </si>
  <si>
    <t>100,51</t>
  </si>
  <si>
    <t xml:space="preserve"> = A1= 0,19X3,00 = 0,57 m2.
A2 = 0,75 X 3,00 = 2,19 m2
A3= 3,00 X3,78 = 11,34 m2 + 2,87 X 3,10 = 8,89 m2.
A4 = 0,86 X 11,25 = 9,67 m2 
A5 = 0,82 X 13,40 = 10,98
A6 = 1,72X 5,30= 9,11 m2
A7 = 0,82 X 2,20 = 1,80m2
A8 = 2,65 X 6,20 = 16,43 m2
A9 = 2,70X 3,85 = 10,39 m2
A10 = 5,55 X 3,60 = 19,98 m2
A11 = 1,39 X 14,80 = 20,57 m2
TOTAL = 100,51 m2
Espaço  da Grama =  100,51  m2
TOTAL  100,51 m2
</t>
  </si>
  <si>
    <t>4,8</t>
  </si>
  <si>
    <t xml:space="preserve"> = 1,50 X 3,20 = 4,80 m2</t>
  </si>
  <si>
    <t xml:space="preserve"> = 01 Porta do banheiro.</t>
  </si>
  <si>
    <t>20,1</t>
  </si>
  <si>
    <t xml:space="preserve"> = Grama =  100,51 x 0,20 =  20,10 m3
TOTAL 20,10 m3</t>
  </si>
  <si>
    <t xml:space="preserve"> = Espaço  da Grama =  100,51  m2
TOTAL  100,51 m2</t>
  </si>
  <si>
    <t>10,05</t>
  </si>
  <si>
    <t xml:space="preserve"> = Espaço  da Grama =  100,51   x 0,10 = 10,05 m3
TOTAL  10,05 m3</t>
  </si>
  <si>
    <t xml:space="preserve"> = 1,50 X 3,20 = 4,80 m2
total = 4,80 m2</t>
  </si>
  <si>
    <t>5,6</t>
  </si>
  <si>
    <t xml:space="preserve"> = Porta de entrada social 1 pavimento = (0,20+2,40+0,20) x 2,00 = 5,60 m2</t>
  </si>
  <si>
    <t>59,29</t>
  </si>
  <si>
    <t xml:space="preserve"> = A1 = 5,65 x 7,37 = 41,64 m2
A2 = 13,90 x ((1,04+1,50)/2 = 17,65 
total = 59,29 m2</t>
  </si>
  <si>
    <t xml:space="preserve"> = Lavado = 01 unidade</t>
  </si>
  <si>
    <t>1,58</t>
  </si>
  <si>
    <t xml:space="preserve"> = Fachada = 01 unidade
0,95 x 1,45 = 1,58 m2</t>
  </si>
  <si>
    <t xml:space="preserve"> = rebocos no muro e diversos = 12,00 m2</t>
  </si>
  <si>
    <t xml:space="preserve"> = corredor = 02 unidade</t>
  </si>
  <si>
    <t xml:space="preserve"> = circuito  iluminação do banheiro = 20 m</t>
  </si>
  <si>
    <t xml:space="preserve"> = circuito de força do banheiro = 20 m</t>
  </si>
  <si>
    <t xml:space="preserve"> = circuito interno = 12,0 m</t>
  </si>
  <si>
    <t xml:space="preserve"> = circuito inteno = 01 unidade</t>
  </si>
  <si>
    <t xml:space="preserve"> = muro = 02 unidade</t>
  </si>
  <si>
    <t xml:space="preserve"> = cobertura = 6 unidades</t>
  </si>
  <si>
    <t>1,38</t>
  </si>
  <si>
    <t xml:space="preserve"> = Janela  0,95 x 1,45  = 1,38 m2</t>
  </si>
  <si>
    <t xml:space="preserve"> = A1= 0,19X3,00 = 0,57 m2.
A2 = 0,75 X 3,00 = 2,19 m2
A3= 3,00 X3,78 = 11,34 m2 + 2,87 X 3,10 = 8,89 m2.
A4 = 0,86 X 11,25 = 9,67 m2 
A5 = 0,82 X 13,40 = 10,98
A6 = 1,72X 5,30= 9,11 m2
A7 = 0,82 X 2,20 = 1,80m2
A8 = 2,65 X 6,20 = 16,43 m2
A9 = 2,70X 3,85 = 10,39 m2
A10 = 5,55 X 3,60 = 19,98 m2
A11 = 1,39 X 14,80 = 20,57 m2
TOTAL = 100,51 m2
</t>
  </si>
  <si>
    <t xml:space="preserve"> = A1= 0,19X3,00 = 0,57 m2.
A2 = 0,75 X 3,00 = 2,19 m2
A3= 3,00 X3,78 = 11,34 m2 + 2,87 X 3,10 = 8,89 m2.
A4 = 0,86 X 11,25 = 9,67 m2 
A5 = 0,82 X 13,40 = 10,98
A6 = 1,72X 5,30= 9,11 m2
A7 = 0,82 X 2,20 = 1,80m2
A8 = 2,65 X 6,20 = 16,43 m2
A9 = 2,70X 3,85 = 10,39 m2
A10 = 5,55 X 3,60 = 19,98 m2
A11 = 1,39 X 14,80 = 20,57 m2
TOTAL = 100,51 m2</t>
  </si>
  <si>
    <t>49,6</t>
  </si>
  <si>
    <t xml:space="preserve"> = 1,50 X 3,20 = 4,80 m2 x 2 lados = 9,60 m2
retoques diversos = 40,00 m2
total =49,60 m2</t>
  </si>
  <si>
    <t>7,36</t>
  </si>
  <si>
    <t xml:space="preserve"> MELHORIAS NO PRÉDIO DA CÂMARA MUNICIPAL DE ITAPECERICA-MG</t>
  </si>
  <si>
    <t>MELHORIAS NO PRÉDIO DA CÂMARA MUNICIPAL DE ITAPECERICA - MG</t>
  </si>
  <si>
    <t>26 DE MAIO DE 2025</t>
  </si>
  <si>
    <t>Itapecerica, 26 DE MAIO DE 2025</t>
  </si>
  <si>
    <t>MELHORIAS NO PRÉDIO DA CÂMARA MUNICIPAL DE ITAPECERICA-MG</t>
  </si>
  <si>
    <t>PRAÇA ALEXANDRE SZUNDY</t>
  </si>
  <si>
    <t xml:space="preserve">SINAPI - 04/2025 - Minas Gerais
SBC - 05/2025 - Minas Gerais
SETOP - 01/2025 - Minas Gerais
SUDECAP - 01/2025 - Minas Gerais
</t>
  </si>
  <si>
    <t xml:space="preserve">JANELA DE MADEIRA CEDRINHO/ ANGELIM COMERCIAL/ CURUPIXA/ CUMARU OU EQUIVALENTE DA REGIÃO, TIPO DE ABRIR, 2 BANDEIRAS COM VIDRO E 2 FECHADA (VIDRO NÃO INCLUSO), CAIXA DO BATENTE/ MARCO DE 10 CM, COM GUARNIÇÕES/ ALIZAR E FERRAGENS, , FIXAÇÃO COM PARAFUSOS E ESPUMA EXPANSIVA,  - FORNECIMENTO E INSTALAÇÃO. </t>
  </si>
  <si>
    <t>100668 modificado</t>
  </si>
  <si>
    <t>PAULA THAYNARA FERREIRA RIBEIRO         ARQUITETA E URBANISTA  – CAU 176628-7</t>
  </si>
  <si>
    <t xml:space="preserve">     ARQUITETA E URBANISTA  – CAU 176628-7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</si>
</sst>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&quot;R$&quot;\ * #,##0.00_-;\-&quot;R$&quot;\ * #,##0.00_-;_-&quot;R$&quot;\ * &quot;-&quot;??_-;_-@_-"/>
    <numFmt numFmtId="164" formatCode="_(&quot;R$&quot;* #,##0.00_);_(&quot;R$&quot;* \(#,##0.00\);_(&quot;R$&quot;* &quot;-&quot;??_);_(@_)"/>
    <numFmt numFmtId="165" formatCode="_(* #,##0.00_);_(* \(#,##0.00\);_(* &quot;-&quot;??_);_(@_)"/>
    <numFmt numFmtId="166" formatCode="#,##0.00\ %"/>
    <numFmt numFmtId="167" formatCode="_(&quot;R$ &quot;* #,##0.00_);_(&quot;R$ &quot;* \(#,##0.00\);_(&quot;R$ &quot;* \-??_);_(@_)"/>
    <numFmt numFmtId="168" formatCode="General;General"/>
    <numFmt numFmtId="169" formatCode="dddd&quot;, &quot;mmmm\ dd&quot;, &quot;yyyy"/>
    <numFmt numFmtId="170" formatCode="dd&quot; de &quot;mmmm&quot; de &quot;yyyy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1"/>
    </font>
    <font>
      <b/>
      <sz val="20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5"/>
      <name val="Arial"/>
      <family val="1"/>
    </font>
    <font>
      <b/>
      <sz val="15"/>
      <name val="Arial"/>
      <family val="1"/>
    </font>
    <font>
      <b/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2"/>
      <name val="Calibri"/>
      <family val="2"/>
    </font>
    <font>
      <i/>
      <u/>
      <sz val="12"/>
      <name val="Calibri"/>
      <family val="2"/>
    </font>
    <font>
      <u/>
      <sz val="10"/>
      <name val="Arial"/>
      <family val="2"/>
    </font>
    <font>
      <b/>
      <sz val="8"/>
      <name val="Arial"/>
      <family val="2"/>
    </font>
    <font>
      <sz val="13"/>
      <name val="Arial"/>
      <family val="1"/>
    </font>
    <font>
      <b/>
      <sz val="13"/>
      <name val="Arial"/>
      <family val="1"/>
    </font>
    <font>
      <sz val="11"/>
      <name val="Arial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sz val="9"/>
      <name val="Arial"/>
      <family val="1"/>
    </font>
    <font>
      <b/>
      <sz val="15"/>
      <color rgb="FF000000"/>
      <name val="Arial"/>
      <family val="1"/>
    </font>
    <font>
      <sz val="15"/>
      <color rgb="FF000000"/>
      <name val="Arial"/>
      <family val="1"/>
    </font>
    <font>
      <b/>
      <sz val="9"/>
      <name val="Arial"/>
      <family val="2"/>
    </font>
    <font>
      <sz val="12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</patternFill>
    </fill>
    <fill>
      <patternFill patternType="solid">
        <fgColor indexed="43"/>
        <bgColor indexed="26"/>
      </patternFill>
    </fill>
    <fill>
      <patternFill patternType="solid">
        <fgColor indexed="31"/>
        <bgColor indexed="42"/>
      </patternFill>
    </fill>
    <fill>
      <patternFill patternType="solid">
        <fgColor indexed="22"/>
        <bgColor indexed="44"/>
      </patternFill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FF0D8"/>
        <bgColor rgb="FFDFF0D8"/>
      </patternFill>
    </fill>
  </fills>
  <borders count="51">
    <border>
      <left/>
      <right/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8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rgb="FF0092F6"/>
      </bottom>
      <diagonal/>
    </border>
    <border>
      <left/>
      <right/>
      <top/>
      <bottom style="thick">
        <color rgb="FFFF5500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8"/>
      </bottom>
      <diagonal/>
    </border>
    <border>
      <left/>
      <right/>
      <top style="medium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medium">
        <color indexed="64"/>
      </right>
      <top style="thin">
        <color rgb="FFCCCCCC"/>
      </top>
      <bottom style="thin">
        <color rgb="FFCCCCCC"/>
      </bottom>
      <diagonal/>
    </border>
    <border>
      <left/>
      <right style="medium">
        <color indexed="64"/>
      </right>
      <top/>
      <bottom style="thick">
        <color rgb="FF0092F6"/>
      </bottom>
      <diagonal/>
    </border>
    <border>
      <left/>
      <right style="medium">
        <color indexed="64"/>
      </right>
      <top/>
      <bottom style="thick">
        <color rgb="FFFF5500"/>
      </bottom>
      <diagonal/>
    </border>
  </borders>
  <cellStyleXfs count="11">
    <xf numFmtId="0" fontId="0" fillId="0" borderId="0" applyNumberFormat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2" fillId="0" borderId="0" applyNumberFormat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" fillId="0" borderId="0"/>
    <xf numFmtId="0" fontId="12" fillId="0" borderId="0"/>
    <xf numFmtId="169" fontId="2" fillId="0" borderId="0" applyFill="0" applyBorder="0" applyAlignment="0" applyProtection="0"/>
  </cellStyleXfs>
  <cellXfs count="260">
    <xf numFmtId="0" fontId="0" fillId="0" borderId="0" xfId="0"/>
    <xf numFmtId="0" fontId="7" fillId="0" borderId="0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>
      <alignment vertical="center"/>
    </xf>
    <xf numFmtId="10" fontId="8" fillId="4" borderId="1" xfId="0" applyNumberFormat="1" applyFont="1" applyFill="1" applyBorder="1" applyAlignment="1">
      <alignment horizontal="justify" vertical="center" wrapText="1"/>
    </xf>
    <xf numFmtId="0" fontId="7" fillId="0" borderId="0" xfId="0" applyNumberFormat="1" applyFont="1" applyFill="1" applyBorder="1" applyAlignment="1">
      <alignment horizontal="justify" vertical="center" wrapText="1"/>
    </xf>
    <xf numFmtId="4" fontId="7" fillId="2" borderId="0" xfId="0" applyNumberFormat="1" applyFont="1" applyFill="1" applyBorder="1" applyAlignment="1">
      <alignment horizontal="left" vertical="center" wrapText="1"/>
    </xf>
    <xf numFmtId="4" fontId="8" fillId="0" borderId="0" xfId="0" applyNumberFormat="1" applyFont="1" applyFill="1" applyBorder="1" applyAlignment="1">
      <alignment vertical="center"/>
    </xf>
    <xf numFmtId="0" fontId="7" fillId="4" borderId="0" xfId="0" applyNumberFormat="1" applyFont="1" applyFill="1" applyBorder="1" applyAlignment="1">
      <alignment vertical="center"/>
    </xf>
    <xf numFmtId="4" fontId="7" fillId="4" borderId="0" xfId="0" applyNumberFormat="1" applyFont="1" applyFill="1" applyBorder="1" applyAlignment="1">
      <alignment vertical="center"/>
    </xf>
    <xf numFmtId="4" fontId="8" fillId="4" borderId="0" xfId="0" applyNumberFormat="1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horizontal="justify" vertical="center"/>
    </xf>
    <xf numFmtId="0" fontId="7" fillId="0" borderId="14" xfId="0" applyNumberFormat="1" applyFont="1" applyFill="1" applyBorder="1" applyAlignment="1">
      <alignment horizontal="justify" vertical="center"/>
    </xf>
    <xf numFmtId="0" fontId="7" fillId="0" borderId="0" xfId="0" applyNumberFormat="1" applyFont="1" applyFill="1" applyBorder="1" applyAlignment="1">
      <alignment horizontal="center" vertical="center"/>
    </xf>
    <xf numFmtId="0" fontId="8" fillId="4" borderId="0" xfId="0" applyNumberFormat="1" applyFont="1" applyFill="1" applyBorder="1" applyAlignment="1">
      <alignment horizontal="right" vertical="center" wrapText="1"/>
    </xf>
    <xf numFmtId="0" fontId="12" fillId="0" borderId="0" xfId="2" applyFont="1" applyFill="1" applyBorder="1" applyAlignment="1" applyProtection="1">
      <alignment horizontal="left"/>
    </xf>
    <xf numFmtId="0" fontId="14" fillId="0" borderId="24" xfId="2" applyFont="1" applyBorder="1" applyAlignment="1" applyProtection="1">
      <alignment horizontal="center" vertical="center"/>
    </xf>
    <xf numFmtId="0" fontId="14" fillId="0" borderId="24" xfId="2" applyFont="1" applyFill="1" applyBorder="1" applyAlignment="1" applyProtection="1">
      <alignment horizontal="center" vertical="center" wrapText="1"/>
    </xf>
    <xf numFmtId="0" fontId="14" fillId="9" borderId="24" xfId="2" applyFont="1" applyFill="1" applyBorder="1" applyAlignment="1" applyProtection="1">
      <alignment horizontal="center" vertical="center" wrapText="1"/>
    </xf>
    <xf numFmtId="0" fontId="17" fillId="0" borderId="0" xfId="2" applyFont="1" applyBorder="1" applyAlignment="1" applyProtection="1">
      <alignment horizontal="center" vertical="top"/>
    </xf>
    <xf numFmtId="0" fontId="11" fillId="0" borderId="26" xfId="2" applyFont="1" applyBorder="1" applyAlignment="1" applyProtection="1">
      <alignment horizontal="left"/>
    </xf>
    <xf numFmtId="0" fontId="14" fillId="0" borderId="0" xfId="2" applyFont="1" applyBorder="1" applyProtection="1"/>
    <xf numFmtId="168" fontId="2" fillId="0" borderId="0" xfId="2" applyNumberFormat="1" applyFont="1" applyFill="1" applyBorder="1" applyAlignment="1" applyProtection="1"/>
    <xf numFmtId="0" fontId="2" fillId="0" borderId="0" xfId="2" applyFont="1" applyBorder="1" applyProtection="1"/>
    <xf numFmtId="0" fontId="2" fillId="0" borderId="0" xfId="0" applyFont="1"/>
    <xf numFmtId="0" fontId="2" fillId="0" borderId="0" xfId="2" applyFont="1" applyBorder="1" applyAlignment="1" applyProtection="1">
      <alignment horizontal="center" vertical="top"/>
    </xf>
    <xf numFmtId="0" fontId="2" fillId="0" borderId="26" xfId="2" applyFont="1" applyBorder="1" applyProtection="1"/>
    <xf numFmtId="0" fontId="2" fillId="0" borderId="0" xfId="2" applyNumberFormat="1" applyFont="1" applyFill="1" applyBorder="1" applyAlignment="1" applyProtection="1">
      <alignment vertical="top"/>
    </xf>
    <xf numFmtId="0" fontId="11" fillId="0" borderId="6" xfId="2" applyFont="1" applyBorder="1" applyProtection="1"/>
    <xf numFmtId="0" fontId="11" fillId="0" borderId="0" xfId="2" applyFont="1" applyBorder="1" applyProtection="1"/>
    <xf numFmtId="0" fontId="11" fillId="0" borderId="13" xfId="2" applyFont="1" applyBorder="1" applyProtection="1"/>
    <xf numFmtId="0" fontId="12" fillId="0" borderId="6" xfId="2" applyFont="1" applyFill="1" applyBorder="1" applyAlignment="1" applyProtection="1">
      <alignment horizontal="left"/>
    </xf>
    <xf numFmtId="0" fontId="12" fillId="0" borderId="13" xfId="2" applyFont="1" applyFill="1" applyBorder="1" applyAlignment="1" applyProtection="1">
      <alignment horizontal="left"/>
    </xf>
    <xf numFmtId="0" fontId="2" fillId="0" borderId="6" xfId="2" applyFont="1" applyBorder="1" applyProtection="1"/>
    <xf numFmtId="0" fontId="2" fillId="0" borderId="13" xfId="2" applyFont="1" applyBorder="1" applyProtection="1"/>
    <xf numFmtId="10" fontId="14" fillId="7" borderId="32" xfId="2" applyNumberFormat="1" applyFont="1" applyFill="1" applyBorder="1" applyAlignment="1" applyProtection="1">
      <alignment horizontal="center" vertical="center"/>
      <protection locked="0"/>
    </xf>
    <xf numFmtId="10" fontId="14" fillId="0" borderId="32" xfId="2" applyNumberFormat="1" applyFont="1" applyFill="1" applyBorder="1" applyAlignment="1" applyProtection="1">
      <alignment horizontal="center" vertical="center"/>
    </xf>
    <xf numFmtId="10" fontId="13" fillId="9" borderId="32" xfId="2" applyNumberFormat="1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center" vertical="top"/>
    </xf>
    <xf numFmtId="0" fontId="2" fillId="0" borderId="13" xfId="2" applyFont="1" applyBorder="1" applyAlignment="1" applyProtection="1">
      <alignment horizontal="center" vertical="top"/>
    </xf>
    <xf numFmtId="0" fontId="17" fillId="0" borderId="6" xfId="2" applyFont="1" applyBorder="1" applyAlignment="1" applyProtection="1">
      <alignment horizontal="center" vertical="top"/>
    </xf>
    <xf numFmtId="0" fontId="17" fillId="0" borderId="13" xfId="2" applyFont="1" applyBorder="1" applyAlignment="1" applyProtection="1">
      <alignment horizontal="center" vertical="top"/>
    </xf>
    <xf numFmtId="170" fontId="2" fillId="0" borderId="0" xfId="2" applyNumberFormat="1" applyFont="1" applyBorder="1" applyAlignment="1" applyProtection="1"/>
    <xf numFmtId="0" fontId="2" fillId="0" borderId="35" xfId="2" applyFont="1" applyBorder="1" applyProtection="1"/>
    <xf numFmtId="0" fontId="11" fillId="0" borderId="6" xfId="9" applyFont="1" applyBorder="1" applyAlignment="1" applyProtection="1">
      <alignment horizontal="left" vertical="top"/>
    </xf>
    <xf numFmtId="0" fontId="11" fillId="0" borderId="7" xfId="9" applyFont="1" applyBorder="1" applyAlignment="1" applyProtection="1">
      <alignment horizontal="left" vertical="top"/>
    </xf>
    <xf numFmtId="168" fontId="2" fillId="0" borderId="8" xfId="2" applyNumberFormat="1" applyFont="1" applyFill="1" applyBorder="1" applyAlignment="1" applyProtection="1">
      <alignment vertical="top"/>
    </xf>
    <xf numFmtId="168" fontId="2" fillId="0" borderId="8" xfId="2" applyNumberFormat="1" applyFont="1" applyFill="1" applyBorder="1" applyAlignment="1" applyProtection="1"/>
    <xf numFmtId="0" fontId="14" fillId="0" borderId="8" xfId="2" applyFont="1" applyBorder="1" applyProtection="1"/>
    <xf numFmtId="0" fontId="2" fillId="0" borderId="8" xfId="2" applyFont="1" applyBorder="1" applyProtection="1"/>
    <xf numFmtId="0" fontId="2" fillId="0" borderId="15" xfId="2" applyFont="1" applyBorder="1" applyProtection="1"/>
    <xf numFmtId="4" fontId="8" fillId="3" borderId="11" xfId="0" applyNumberFormat="1" applyFont="1" applyFill="1" applyBorder="1" applyAlignment="1">
      <alignment horizontal="right" vertical="center" wrapText="1"/>
    </xf>
    <xf numFmtId="0" fontId="7" fillId="3" borderId="37" xfId="0" applyNumberFormat="1" applyFont="1" applyFill="1" applyBorder="1" applyAlignment="1">
      <alignment vertical="center"/>
    </xf>
    <xf numFmtId="0" fontId="7" fillId="0" borderId="13" xfId="0" applyNumberFormat="1" applyFont="1" applyFill="1" applyBorder="1" applyAlignment="1">
      <alignment vertical="center"/>
    </xf>
    <xf numFmtId="0" fontId="9" fillId="6" borderId="6" xfId="0" applyFont="1" applyFill="1" applyBorder="1" applyAlignment="1">
      <alignment horizontal="center" vertical="center" wrapText="1"/>
    </xf>
    <xf numFmtId="0" fontId="9" fillId="6" borderId="0" xfId="0" applyFont="1" applyFill="1" applyBorder="1" applyAlignment="1">
      <alignment horizontal="center" vertical="center" wrapText="1"/>
    </xf>
    <xf numFmtId="0" fontId="9" fillId="6" borderId="0" xfId="0" applyFont="1" applyFill="1" applyBorder="1" applyAlignment="1">
      <alignment horizontal="left" vertical="center" wrapText="1"/>
    </xf>
    <xf numFmtId="0" fontId="7" fillId="0" borderId="6" xfId="0" applyNumberFormat="1" applyFont="1" applyFill="1" applyBorder="1" applyAlignment="1">
      <alignment vertical="center"/>
    </xf>
    <xf numFmtId="0" fontId="7" fillId="0" borderId="7" xfId="0" applyNumberFormat="1" applyFont="1" applyFill="1" applyBorder="1" applyAlignment="1">
      <alignment vertical="center"/>
    </xf>
    <xf numFmtId="0" fontId="7" fillId="0" borderId="8" xfId="0" applyNumberFormat="1" applyFont="1" applyFill="1" applyBorder="1" applyAlignment="1">
      <alignment vertical="center"/>
    </xf>
    <xf numFmtId="4" fontId="7" fillId="0" borderId="8" xfId="0" applyNumberFormat="1" applyFont="1" applyFill="1" applyBorder="1" applyAlignment="1">
      <alignment vertical="center"/>
    </xf>
    <xf numFmtId="0" fontId="7" fillId="0" borderId="15" xfId="0" applyNumberFormat="1" applyFont="1" applyFill="1" applyBorder="1" applyAlignment="1">
      <alignment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left" vertical="center" wrapText="1"/>
    </xf>
    <xf numFmtId="4" fontId="5" fillId="6" borderId="4" xfId="0" applyNumberFormat="1" applyFont="1" applyFill="1" applyBorder="1" applyAlignment="1">
      <alignment horizontal="center" vertical="center" wrapText="1"/>
    </xf>
    <xf numFmtId="0" fontId="5" fillId="6" borderId="16" xfId="0" applyFont="1" applyFill="1" applyBorder="1" applyAlignment="1">
      <alignment horizontal="left" vertical="center" wrapText="1"/>
    </xf>
    <xf numFmtId="0" fontId="19" fillId="6" borderId="0" xfId="0" applyFont="1" applyFill="1" applyBorder="1" applyAlignment="1">
      <alignment horizontal="center" vertical="center" wrapText="1"/>
    </xf>
    <xf numFmtId="0" fontId="19" fillId="6" borderId="13" xfId="0" applyFont="1" applyFill="1" applyBorder="1" applyAlignment="1">
      <alignment horizontal="center" vertical="center" wrapText="1"/>
    </xf>
    <xf numFmtId="0" fontId="7" fillId="2" borderId="0" xfId="0" applyNumberFormat="1" applyFont="1" applyFill="1" applyBorder="1" applyAlignment="1">
      <alignment horizontal="left" vertical="center" wrapText="1"/>
    </xf>
    <xf numFmtId="0" fontId="20" fillId="6" borderId="0" xfId="0" applyFont="1" applyFill="1" applyBorder="1" applyAlignment="1">
      <alignment horizontal="right" vertical="center" wrapText="1"/>
    </xf>
    <xf numFmtId="0" fontId="26" fillId="12" borderId="20" xfId="0" applyFont="1" applyFill="1" applyBorder="1" applyAlignment="1">
      <alignment horizontal="left" vertical="justify" wrapText="1"/>
    </xf>
    <xf numFmtId="0" fontId="25" fillId="11" borderId="20" xfId="0" applyFont="1" applyFill="1" applyBorder="1" applyAlignment="1">
      <alignment horizontal="left" vertical="center" wrapText="1"/>
    </xf>
    <xf numFmtId="0" fontId="25" fillId="11" borderId="20" xfId="0" applyFont="1" applyFill="1" applyBorder="1" applyAlignment="1">
      <alignment horizontal="right" vertical="center" wrapText="1"/>
    </xf>
    <xf numFmtId="4" fontId="25" fillId="11" borderId="20" xfId="0" applyNumberFormat="1" applyFont="1" applyFill="1" applyBorder="1" applyAlignment="1">
      <alignment horizontal="right" vertical="center" wrapText="1"/>
    </xf>
    <xf numFmtId="166" fontId="25" fillId="11" borderId="20" xfId="0" applyNumberFormat="1" applyFont="1" applyFill="1" applyBorder="1" applyAlignment="1">
      <alignment horizontal="right" vertical="center" wrapText="1"/>
    </xf>
    <xf numFmtId="0" fontId="26" fillId="12" borderId="20" xfId="0" applyFont="1" applyFill="1" applyBorder="1" applyAlignment="1">
      <alignment horizontal="left" vertical="center" wrapText="1"/>
    </xf>
    <xf numFmtId="0" fontId="26" fillId="12" borderId="20" xfId="0" applyFont="1" applyFill="1" applyBorder="1" applyAlignment="1">
      <alignment horizontal="right" vertical="center" wrapText="1"/>
    </xf>
    <xf numFmtId="0" fontId="26" fillId="12" borderId="20" xfId="0" applyFont="1" applyFill="1" applyBorder="1" applyAlignment="1">
      <alignment horizontal="center" vertical="center" wrapText="1"/>
    </xf>
    <xf numFmtId="4" fontId="26" fillId="12" borderId="20" xfId="0" applyNumberFormat="1" applyFont="1" applyFill="1" applyBorder="1" applyAlignment="1">
      <alignment horizontal="right" vertical="center" wrapText="1"/>
    </xf>
    <xf numFmtId="166" fontId="26" fillId="12" borderId="20" xfId="0" applyNumberFormat="1" applyFont="1" applyFill="1" applyBorder="1" applyAlignment="1">
      <alignment horizontal="right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10" fillId="10" borderId="20" xfId="0" applyFont="1" applyFill="1" applyBorder="1" applyAlignment="1">
      <alignment horizontal="left" vertical="center" wrapText="1"/>
    </xf>
    <xf numFmtId="0" fontId="10" fillId="10" borderId="20" xfId="0" applyFont="1" applyFill="1" applyBorder="1" applyAlignment="1">
      <alignment horizontal="right" vertical="center" wrapText="1"/>
    </xf>
    <xf numFmtId="0" fontId="26" fillId="11" borderId="38" xfId="0" applyFont="1" applyFill="1" applyBorder="1" applyAlignment="1">
      <alignment horizontal="right" vertical="center" wrapText="1"/>
    </xf>
    <xf numFmtId="0" fontId="26" fillId="11" borderId="39" xfId="0" applyFont="1" applyFill="1" applyBorder="1" applyAlignment="1">
      <alignment horizontal="right" vertical="center" wrapText="1"/>
    </xf>
    <xf numFmtId="0" fontId="24" fillId="6" borderId="9" xfId="0" applyFont="1" applyFill="1" applyBorder="1" applyAlignment="1">
      <alignment horizontal="left" vertical="center"/>
    </xf>
    <xf numFmtId="0" fontId="21" fillId="6" borderId="4" xfId="0" applyFont="1" applyFill="1" applyBorder="1" applyAlignment="1">
      <alignment horizontal="center" vertical="center" wrapText="1"/>
    </xf>
    <xf numFmtId="0" fontId="21" fillId="6" borderId="16" xfId="0" applyFont="1" applyFill="1" applyBorder="1" applyAlignment="1">
      <alignment horizontal="center" vertical="center" wrapText="1"/>
    </xf>
    <xf numFmtId="0" fontId="21" fillId="6" borderId="0" xfId="0" applyFont="1" applyFill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0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5" fillId="6" borderId="0" xfId="0" applyFont="1" applyFill="1" applyAlignment="1">
      <alignment horizontal="center" vertical="center" wrapText="1"/>
    </xf>
    <xf numFmtId="0" fontId="21" fillId="0" borderId="6" xfId="0" applyFont="1" applyBorder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horizontal="center" vertical="center"/>
    </xf>
    <xf numFmtId="0" fontId="21" fillId="0" borderId="13" xfId="0" applyFont="1" applyBorder="1" applyAlignment="1">
      <alignment vertical="center"/>
    </xf>
    <xf numFmtId="0" fontId="21" fillId="0" borderId="14" xfId="0" applyFont="1" applyBorder="1" applyAlignment="1">
      <alignment vertical="center"/>
    </xf>
    <xf numFmtId="0" fontId="21" fillId="0" borderId="14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vertical="center"/>
    </xf>
    <xf numFmtId="0" fontId="21" fillId="0" borderId="8" xfId="0" applyFont="1" applyBorder="1" applyAlignment="1">
      <alignment horizontal="center" vertical="center"/>
    </xf>
    <xf numFmtId="0" fontId="21" fillId="0" borderId="15" xfId="0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5" fillId="6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left" vertical="center" wrapText="1"/>
    </xf>
    <xf numFmtId="4" fontId="5" fillId="6" borderId="8" xfId="0" applyNumberFormat="1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left" vertical="center" wrapText="1"/>
    </xf>
    <xf numFmtId="0" fontId="5" fillId="10" borderId="20" xfId="0" applyFont="1" applyFill="1" applyBorder="1" applyAlignment="1">
      <alignment horizontal="center" vertical="center" wrapText="1"/>
    </xf>
    <xf numFmtId="0" fontId="22" fillId="11" borderId="20" xfId="0" applyFont="1" applyFill="1" applyBorder="1" applyAlignment="1">
      <alignment horizontal="left" vertical="center" wrapText="1"/>
    </xf>
    <xf numFmtId="0" fontId="22" fillId="11" borderId="20" xfId="0" applyFont="1" applyFill="1" applyBorder="1" applyAlignment="1">
      <alignment horizontal="center" vertical="center" wrapText="1"/>
    </xf>
    <xf numFmtId="0" fontId="22" fillId="11" borderId="20" xfId="0" applyFont="1" applyFill="1" applyBorder="1" applyAlignment="1">
      <alignment horizontal="right" vertical="center" wrapText="1"/>
    </xf>
    <xf numFmtId="0" fontId="23" fillId="12" borderId="20" xfId="0" applyFont="1" applyFill="1" applyBorder="1" applyAlignment="1">
      <alignment horizontal="left" vertical="center" wrapText="1"/>
    </xf>
    <xf numFmtId="0" fontId="23" fillId="12" borderId="20" xfId="0" applyFont="1" applyFill="1" applyBorder="1" applyAlignment="1">
      <alignment horizontal="center" vertical="center" wrapText="1"/>
    </xf>
    <xf numFmtId="0" fontId="23" fillId="12" borderId="20" xfId="0" applyFont="1" applyFill="1" applyBorder="1" applyAlignment="1">
      <alignment horizontal="right" vertical="center" wrapText="1"/>
    </xf>
    <xf numFmtId="0" fontId="21" fillId="0" borderId="9" xfId="0" applyFont="1" applyBorder="1" applyAlignment="1">
      <alignment horizontal="left" vertical="center"/>
    </xf>
    <xf numFmtId="0" fontId="21" fillId="0" borderId="4" xfId="0" applyFont="1" applyBorder="1" applyAlignment="1">
      <alignment vertical="center"/>
    </xf>
    <xf numFmtId="4" fontId="21" fillId="0" borderId="4" xfId="0" applyNumberFormat="1" applyFont="1" applyBorder="1" applyAlignment="1">
      <alignment horizontal="center" vertical="center"/>
    </xf>
    <xf numFmtId="0" fontId="21" fillId="0" borderId="16" xfId="0" applyFont="1" applyBorder="1" applyAlignment="1">
      <alignment vertical="center"/>
    </xf>
    <xf numFmtId="4" fontId="21" fillId="0" borderId="0" xfId="0" applyNumberFormat="1" applyFont="1" applyBorder="1" applyAlignment="1">
      <alignment horizontal="center" vertical="center"/>
    </xf>
    <xf numFmtId="4" fontId="21" fillId="0" borderId="8" xfId="0" applyNumberFormat="1" applyFont="1" applyBorder="1" applyAlignment="1">
      <alignment horizontal="center" vertical="center"/>
    </xf>
    <xf numFmtId="4" fontId="21" fillId="0" borderId="0" xfId="0" applyNumberFormat="1" applyFont="1" applyAlignment="1">
      <alignment horizontal="center" vertical="center"/>
    </xf>
    <xf numFmtId="0" fontId="25" fillId="11" borderId="20" xfId="0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/>
    </xf>
    <xf numFmtId="0" fontId="8" fillId="3" borderId="18" xfId="0" applyNumberFormat="1" applyFont="1" applyFill="1" applyBorder="1" applyAlignment="1">
      <alignment horizontal="center" vertical="center" wrapText="1"/>
    </xf>
    <xf numFmtId="0" fontId="8" fillId="3" borderId="19" xfId="0" applyNumberFormat="1" applyFont="1" applyFill="1" applyBorder="1" applyAlignment="1">
      <alignment horizontal="center" vertical="center" wrapText="1"/>
    </xf>
    <xf numFmtId="4" fontId="8" fillId="3" borderId="19" xfId="0" applyNumberFormat="1" applyFont="1" applyFill="1" applyBorder="1" applyAlignment="1">
      <alignment horizontal="center" vertical="center" wrapText="1"/>
    </xf>
    <xf numFmtId="4" fontId="8" fillId="3" borderId="21" xfId="0" applyNumberFormat="1" applyFont="1" applyFill="1" applyBorder="1" applyAlignment="1">
      <alignment horizontal="center" vertical="center" wrapText="1"/>
    </xf>
    <xf numFmtId="0" fontId="7" fillId="3" borderId="12" xfId="0" applyNumberFormat="1" applyFont="1" applyFill="1" applyBorder="1" applyAlignment="1">
      <alignment vertical="center"/>
    </xf>
    <xf numFmtId="168" fontId="2" fillId="0" borderId="0" xfId="2" applyNumberFormat="1" applyFont="1" applyFill="1" applyBorder="1" applyAlignment="1" applyProtection="1"/>
    <xf numFmtId="0" fontId="28" fillId="0" borderId="0" xfId="0" applyFont="1" applyAlignment="1">
      <alignment horizontal="justify" vertical="center"/>
    </xf>
    <xf numFmtId="0" fontId="28" fillId="0" borderId="0" xfId="0" applyFont="1" applyAlignment="1">
      <alignment horizontal="center" vertical="center"/>
    </xf>
    <xf numFmtId="0" fontId="7" fillId="4" borderId="5" xfId="0" applyNumberFormat="1" applyFont="1" applyFill="1" applyBorder="1" applyAlignment="1">
      <alignment horizontal="right" vertical="center" wrapText="1"/>
    </xf>
    <xf numFmtId="0" fontId="7" fillId="4" borderId="1" xfId="0" applyNumberFormat="1" applyFont="1" applyFill="1" applyBorder="1" applyAlignment="1">
      <alignment horizontal="right" vertical="center" wrapText="1"/>
    </xf>
    <xf numFmtId="0" fontId="7" fillId="2" borderId="6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Border="1" applyAlignment="1">
      <alignment horizontal="center" vertical="center" wrapText="1"/>
    </xf>
    <xf numFmtId="0" fontId="7" fillId="4" borderId="43" xfId="0" applyNumberFormat="1" applyFont="1" applyFill="1" applyBorder="1" applyAlignment="1">
      <alignment horizontal="right" vertical="center" wrapText="1"/>
    </xf>
    <xf numFmtId="0" fontId="7" fillId="4" borderId="44" xfId="0" applyNumberFormat="1" applyFont="1" applyFill="1" applyBorder="1" applyAlignment="1">
      <alignment horizontal="right" vertical="center" wrapText="1"/>
    </xf>
    <xf numFmtId="0" fontId="8" fillId="5" borderId="10" xfId="0" applyNumberFormat="1" applyFont="1" applyFill="1" applyBorder="1" applyAlignment="1">
      <alignment horizontal="center" vertical="center" wrapText="1"/>
    </xf>
    <xf numFmtId="0" fontId="8" fillId="5" borderId="11" xfId="0" applyNumberFormat="1" applyFont="1" applyFill="1" applyBorder="1" applyAlignment="1">
      <alignment horizontal="center" vertical="center" wrapText="1"/>
    </xf>
    <xf numFmtId="0" fontId="0" fillId="0" borderId="37" xfId="0" applyBorder="1" applyAlignment="1">
      <alignment vertical="center"/>
    </xf>
    <xf numFmtId="0" fontId="6" fillId="2" borderId="9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vertical="center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0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vertical="center"/>
    </xf>
    <xf numFmtId="0" fontId="8" fillId="4" borderId="4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8" fillId="4" borderId="0" xfId="0" applyNumberFormat="1" applyFont="1" applyFill="1" applyBorder="1" applyAlignment="1">
      <alignment horizontal="justify" vertical="center" wrapText="1"/>
    </xf>
    <xf numFmtId="0" fontId="0" fillId="0" borderId="0" xfId="0" applyBorder="1" applyAlignment="1">
      <alignment vertical="center"/>
    </xf>
    <xf numFmtId="0" fontId="7" fillId="4" borderId="45" xfId="0" applyNumberFormat="1" applyFont="1" applyFill="1" applyBorder="1" applyAlignment="1">
      <alignment horizontal="right" vertical="center" wrapText="1"/>
    </xf>
    <xf numFmtId="0" fontId="7" fillId="4" borderId="46" xfId="0" applyNumberFormat="1" applyFont="1" applyFill="1" applyBorder="1" applyAlignment="1">
      <alignment horizontal="right" vertical="center" wrapText="1"/>
    </xf>
    <xf numFmtId="0" fontId="7" fillId="2" borderId="6" xfId="0" applyNumberFormat="1" applyFont="1" applyFill="1" applyBorder="1" applyAlignment="1">
      <alignment horizontal="left" vertical="center" wrapText="1"/>
    </xf>
    <xf numFmtId="0" fontId="7" fillId="2" borderId="0" xfId="0" applyNumberFormat="1" applyFont="1" applyFill="1" applyBorder="1" applyAlignment="1">
      <alignment horizontal="left" vertical="center" wrapText="1"/>
    </xf>
    <xf numFmtId="0" fontId="8" fillId="3" borderId="19" xfId="0" applyNumberFormat="1" applyFont="1" applyFill="1" applyBorder="1" applyAlignment="1">
      <alignment horizontal="center" vertical="center" wrapText="1"/>
    </xf>
    <xf numFmtId="4" fontId="7" fillId="2" borderId="17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8" fillId="4" borderId="8" xfId="0" applyNumberFormat="1" applyFont="1" applyFill="1" applyBorder="1" applyAlignment="1">
      <alignment horizontal="justify" vertical="center" wrapText="1"/>
    </xf>
    <xf numFmtId="0" fontId="0" fillId="0" borderId="8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4" borderId="3" xfId="0" applyNumberFormat="1" applyFont="1" applyFill="1" applyBorder="1" applyAlignment="1">
      <alignment horizontal="right" vertical="center" wrapText="1"/>
    </xf>
    <xf numFmtId="0" fontId="8" fillId="4" borderId="2" xfId="0" applyNumberFormat="1" applyFont="1" applyFill="1" applyBorder="1" applyAlignment="1">
      <alignment horizontal="right" vertical="center" wrapText="1"/>
    </xf>
    <xf numFmtId="0" fontId="8" fillId="3" borderId="10" xfId="0" applyNumberFormat="1" applyFont="1" applyFill="1" applyBorder="1" applyAlignment="1">
      <alignment horizontal="center" vertical="center" wrapText="1"/>
    </xf>
    <xf numFmtId="0" fontId="8" fillId="3" borderId="11" xfId="0" applyNumberFormat="1" applyFont="1" applyFill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right" vertical="center" wrapText="1"/>
    </xf>
    <xf numFmtId="0" fontId="10" fillId="6" borderId="0" xfId="0" applyFont="1" applyFill="1" applyBorder="1" applyAlignment="1">
      <alignment horizontal="right" vertical="center" wrapText="1"/>
    </xf>
    <xf numFmtId="0" fontId="20" fillId="6" borderId="0" xfId="0" applyFont="1" applyFill="1" applyBorder="1" applyAlignment="1">
      <alignment horizontal="left" vertical="center" wrapText="1"/>
    </xf>
    <xf numFmtId="0" fontId="20" fillId="6" borderId="0" xfId="0" applyFont="1" applyFill="1" applyBorder="1" applyAlignment="1">
      <alignment horizontal="right" vertical="center" wrapText="1"/>
    </xf>
    <xf numFmtId="4" fontId="20" fillId="6" borderId="0" xfId="0" applyNumberFormat="1" applyFont="1" applyFill="1" applyBorder="1" applyAlignment="1">
      <alignment horizontal="right" vertical="center" wrapText="1"/>
    </xf>
    <xf numFmtId="0" fontId="20" fillId="6" borderId="13" xfId="0" applyFont="1" applyFill="1" applyBorder="1" applyAlignment="1">
      <alignment horizontal="right" vertical="center" wrapText="1"/>
    </xf>
    <xf numFmtId="0" fontId="5" fillId="6" borderId="9" xfId="0" applyFont="1" applyFill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5" fillId="6" borderId="4" xfId="0" applyFont="1" applyFill="1" applyBorder="1" applyAlignment="1">
      <alignment horizontal="left" vertical="center" wrapText="1"/>
    </xf>
    <xf numFmtId="0" fontId="5" fillId="6" borderId="16" xfId="0" applyFont="1" applyFill="1" applyBorder="1" applyAlignment="1">
      <alignment horizontal="left" vertical="center" wrapText="1"/>
    </xf>
    <xf numFmtId="0" fontId="5" fillId="6" borderId="0" xfId="0" applyFont="1" applyFill="1" applyAlignment="1">
      <alignment horizontal="left" vertical="center" wrapText="1"/>
    </xf>
    <xf numFmtId="0" fontId="5" fillId="6" borderId="7" xfId="0" applyFont="1" applyFill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0" fillId="0" borderId="8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/>
    </xf>
    <xf numFmtId="0" fontId="9" fillId="3" borderId="37" xfId="0" applyFont="1" applyFill="1" applyBorder="1" applyAlignment="1">
      <alignment vertical="center"/>
    </xf>
    <xf numFmtId="0" fontId="21" fillId="0" borderId="14" xfId="8" applyFont="1" applyBorder="1" applyAlignment="1" applyProtection="1">
      <alignment horizontal="center" vertical="center"/>
    </xf>
    <xf numFmtId="0" fontId="21" fillId="0" borderId="0" xfId="8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5" fillId="3" borderId="10" xfId="0" applyFont="1" applyFill="1" applyBorder="1" applyAlignment="1">
      <alignment horizontal="center" vertical="center" wrapText="1"/>
    </xf>
    <xf numFmtId="0" fontId="21" fillId="3" borderId="11" xfId="0" applyFont="1" applyFill="1" applyBorder="1" applyAlignment="1">
      <alignment vertical="center"/>
    </xf>
    <xf numFmtId="0" fontId="21" fillId="3" borderId="37" xfId="0" applyFont="1" applyFill="1" applyBorder="1" applyAlignment="1">
      <alignment vertical="center"/>
    </xf>
    <xf numFmtId="0" fontId="4" fillId="0" borderId="9" xfId="2" applyFont="1" applyBorder="1" applyAlignment="1" applyProtection="1">
      <alignment horizontal="center"/>
    </xf>
    <xf numFmtId="0" fontId="0" fillId="0" borderId="4" xfId="0" applyBorder="1" applyAlignment="1"/>
    <xf numFmtId="0" fontId="0" fillId="0" borderId="16" xfId="0" applyBorder="1" applyAlignment="1"/>
    <xf numFmtId="0" fontId="18" fillId="0" borderId="27" xfId="9" applyFont="1" applyBorder="1" applyAlignment="1" applyProtection="1">
      <alignment horizontal="left" vertical="top"/>
    </xf>
    <xf numFmtId="0" fontId="18" fillId="0" borderId="22" xfId="9" applyFont="1" applyBorder="1" applyAlignment="1" applyProtection="1">
      <alignment horizontal="left" vertical="top"/>
    </xf>
    <xf numFmtId="0" fontId="18" fillId="0" borderId="28" xfId="9" applyFont="1" applyBorder="1" applyAlignment="1" applyProtection="1">
      <alignment horizontal="left" vertical="top"/>
    </xf>
    <xf numFmtId="0" fontId="27" fillId="3" borderId="40" xfId="10" applyNumberFormat="1" applyFont="1" applyFill="1" applyBorder="1" applyAlignment="1" applyProtection="1">
      <alignment horizontal="center" wrapText="1"/>
    </xf>
    <xf numFmtId="0" fontId="27" fillId="3" borderId="41" xfId="10" applyNumberFormat="1" applyFont="1" applyFill="1" applyBorder="1" applyAlignment="1" applyProtection="1">
      <alignment horizontal="center" wrapText="1"/>
    </xf>
    <xf numFmtId="0" fontId="27" fillId="3" borderId="42" xfId="10" applyNumberFormat="1" applyFont="1" applyFill="1" applyBorder="1" applyAlignment="1" applyProtection="1">
      <alignment horizontal="center" wrapText="1"/>
    </xf>
    <xf numFmtId="0" fontId="12" fillId="0" borderId="31" xfId="2" applyFont="1" applyFill="1" applyBorder="1" applyAlignment="1" applyProtection="1">
      <alignment horizontal="left" wrapText="1"/>
    </xf>
    <xf numFmtId="0" fontId="12" fillId="0" borderId="24" xfId="2" applyFont="1" applyFill="1" applyBorder="1" applyAlignment="1" applyProtection="1">
      <alignment horizontal="left" wrapText="1"/>
    </xf>
    <xf numFmtId="10" fontId="12" fillId="7" borderId="24" xfId="2" applyNumberFormat="1" applyFont="1" applyFill="1" applyBorder="1" applyAlignment="1" applyProtection="1">
      <alignment horizontal="center"/>
      <protection locked="0"/>
    </xf>
    <xf numFmtId="10" fontId="12" fillId="7" borderId="32" xfId="2" applyNumberFormat="1" applyFont="1" applyFill="1" applyBorder="1" applyAlignment="1" applyProtection="1">
      <alignment horizontal="center"/>
      <protection locked="0"/>
    </xf>
    <xf numFmtId="0" fontId="12" fillId="0" borderId="31" xfId="2" applyFont="1" applyFill="1" applyBorder="1" applyAlignment="1" applyProtection="1">
      <alignment horizontal="left"/>
    </xf>
    <xf numFmtId="0" fontId="12" fillId="0" borderId="24" xfId="2" applyFont="1" applyFill="1" applyBorder="1" applyAlignment="1" applyProtection="1">
      <alignment horizontal="left"/>
    </xf>
    <xf numFmtId="0" fontId="2" fillId="0" borderId="31" xfId="2" applyFont="1" applyBorder="1" applyAlignment="1" applyProtection="1">
      <alignment horizontal="center" vertical="center" wrapText="1"/>
    </xf>
    <xf numFmtId="0" fontId="2" fillId="0" borderId="24" xfId="2" applyFont="1" applyBorder="1" applyAlignment="1" applyProtection="1">
      <alignment horizontal="center" vertical="center" wrapText="1"/>
    </xf>
    <xf numFmtId="0" fontId="4" fillId="0" borderId="31" xfId="2" applyFont="1" applyBorder="1" applyAlignment="1" applyProtection="1">
      <alignment horizontal="center"/>
    </xf>
    <xf numFmtId="0" fontId="4" fillId="0" borderId="24" xfId="2" applyFont="1" applyBorder="1" applyAlignment="1" applyProtection="1">
      <alignment horizontal="center"/>
    </xf>
    <xf numFmtId="0" fontId="4" fillId="0" borderId="32" xfId="2" applyFont="1" applyBorder="1" applyAlignment="1" applyProtection="1">
      <alignment horizontal="center"/>
    </xf>
    <xf numFmtId="0" fontId="11" fillId="0" borderId="27" xfId="9" applyFont="1" applyBorder="1" applyAlignment="1" applyProtection="1">
      <alignment horizontal="left" vertical="top"/>
    </xf>
    <xf numFmtId="0" fontId="11" fillId="0" borderId="22" xfId="9" applyFont="1" applyBorder="1" applyAlignment="1" applyProtection="1">
      <alignment horizontal="left" vertical="top"/>
    </xf>
    <xf numFmtId="0" fontId="11" fillId="0" borderId="28" xfId="9" applyFont="1" applyBorder="1" applyAlignment="1" applyProtection="1">
      <alignment horizontal="left" vertical="top"/>
    </xf>
    <xf numFmtId="167" fontId="12" fillId="8" borderId="29" xfId="10" applyNumberFormat="1" applyFont="1" applyFill="1" applyBorder="1" applyAlignment="1" applyProtection="1">
      <alignment horizontal="left"/>
      <protection locked="0"/>
    </xf>
    <xf numFmtId="167" fontId="12" fillId="8" borderId="23" xfId="10" applyNumberFormat="1" applyFont="1" applyFill="1" applyBorder="1" applyAlignment="1" applyProtection="1">
      <alignment horizontal="left"/>
      <protection locked="0"/>
    </xf>
    <xf numFmtId="167" fontId="12" fillId="8" borderId="30" xfId="10" applyNumberFormat="1" applyFont="1" applyFill="1" applyBorder="1" applyAlignment="1" applyProtection="1">
      <alignment horizontal="left"/>
      <protection locked="0"/>
    </xf>
    <xf numFmtId="0" fontId="13" fillId="0" borderId="31" xfId="2" applyFont="1" applyBorder="1" applyAlignment="1" applyProtection="1">
      <alignment horizontal="center" vertical="center"/>
    </xf>
    <xf numFmtId="0" fontId="13" fillId="0" borderId="24" xfId="2" applyFont="1" applyBorder="1" applyAlignment="1" applyProtection="1">
      <alignment horizontal="center" vertical="center"/>
    </xf>
    <xf numFmtId="4" fontId="13" fillId="0" borderId="32" xfId="2" applyNumberFormat="1" applyFont="1" applyFill="1" applyBorder="1" applyAlignment="1" applyProtection="1">
      <alignment horizontal="center" vertical="center" wrapText="1"/>
    </xf>
    <xf numFmtId="0" fontId="14" fillId="9" borderId="31" xfId="2" applyFont="1" applyFill="1" applyBorder="1" applyAlignment="1" applyProtection="1">
      <alignment horizontal="center" vertical="center" wrapText="1"/>
    </xf>
    <xf numFmtId="0" fontId="14" fillId="9" borderId="24" xfId="2" applyFont="1" applyFill="1" applyBorder="1" applyAlignment="1" applyProtection="1">
      <alignment horizontal="center" vertical="center" wrapText="1"/>
    </xf>
    <xf numFmtId="0" fontId="2" fillId="0" borderId="6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center" vertical="center"/>
    </xf>
    <xf numFmtId="0" fontId="2" fillId="0" borderId="13" xfId="2" applyFont="1" applyBorder="1" applyAlignment="1" applyProtection="1">
      <alignment horizontal="center" vertical="center"/>
    </xf>
    <xf numFmtId="168" fontId="2" fillId="0" borderId="0" xfId="2" applyNumberFormat="1" applyFont="1" applyFill="1" applyBorder="1" applyAlignment="1" applyProtection="1"/>
    <xf numFmtId="0" fontId="0" fillId="0" borderId="0" xfId="0" applyAlignment="1"/>
    <xf numFmtId="0" fontId="2" fillId="0" borderId="36" xfId="2" applyFont="1" applyBorder="1" applyAlignment="1" applyProtection="1">
      <alignment horizontal="left" vertical="center"/>
    </xf>
    <xf numFmtId="0" fontId="2" fillId="0" borderId="26" xfId="2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right" vertical="center"/>
    </xf>
    <xf numFmtId="0" fontId="16" fillId="0" borderId="0" xfId="0" applyFont="1" applyBorder="1" applyAlignment="1" applyProtection="1">
      <alignment horizontal="center"/>
    </xf>
    <xf numFmtId="0" fontId="1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center" vertical="top"/>
    </xf>
    <xf numFmtId="49" fontId="12" fillId="0" borderId="31" xfId="2" applyNumberFormat="1" applyFont="1" applyBorder="1" applyAlignment="1" applyProtection="1">
      <alignment horizontal="left" vertical="center" wrapText="1"/>
    </xf>
    <xf numFmtId="49" fontId="12" fillId="0" borderId="24" xfId="2" applyNumberFormat="1" applyFont="1" applyBorder="1" applyAlignment="1" applyProtection="1">
      <alignment horizontal="left" vertical="center" wrapText="1"/>
    </xf>
    <xf numFmtId="49" fontId="12" fillId="0" borderId="32" xfId="2" applyNumberFormat="1" applyFont="1" applyBorder="1" applyAlignment="1" applyProtection="1">
      <alignment horizontal="left" vertical="center" wrapText="1"/>
    </xf>
    <xf numFmtId="0" fontId="12" fillId="0" borderId="31" xfId="2" applyFont="1" applyBorder="1" applyAlignment="1" applyProtection="1">
      <alignment horizontal="left" vertical="center" wrapText="1"/>
    </xf>
    <xf numFmtId="0" fontId="12" fillId="0" borderId="24" xfId="2" applyFont="1" applyBorder="1" applyAlignment="1" applyProtection="1">
      <alignment horizontal="left" vertical="center" wrapText="1"/>
    </xf>
    <xf numFmtId="0" fontId="12" fillId="0" borderId="32" xfId="2" applyFont="1" applyBorder="1" applyAlignment="1" applyProtection="1">
      <alignment horizontal="left" vertical="center" wrapText="1"/>
    </xf>
    <xf numFmtId="49" fontId="2" fillId="7" borderId="31" xfId="2" applyNumberFormat="1" applyFont="1" applyFill="1" applyBorder="1" applyAlignment="1" applyProtection="1">
      <alignment horizontal="left" vertical="top" wrapText="1"/>
      <protection locked="0"/>
    </xf>
    <xf numFmtId="49" fontId="2" fillId="7" borderId="24" xfId="2" applyNumberFormat="1" applyFont="1" applyFill="1" applyBorder="1" applyAlignment="1" applyProtection="1">
      <alignment horizontal="left" vertical="top" wrapText="1"/>
      <protection locked="0"/>
    </xf>
    <xf numFmtId="49" fontId="2" fillId="7" borderId="32" xfId="2" applyNumberFormat="1" applyFont="1" applyFill="1" applyBorder="1" applyAlignment="1" applyProtection="1">
      <alignment horizontal="left" vertical="top" wrapText="1"/>
      <protection locked="0"/>
    </xf>
    <xf numFmtId="168" fontId="2" fillId="0" borderId="33" xfId="2" applyNumberFormat="1" applyFont="1" applyFill="1" applyBorder="1" applyAlignment="1" applyProtection="1">
      <alignment horizontal="left"/>
    </xf>
    <xf numFmtId="168" fontId="2" fillId="0" borderId="25" xfId="2" applyNumberFormat="1" applyFont="1" applyFill="1" applyBorder="1" applyAlignment="1" applyProtection="1">
      <alignment horizontal="left"/>
    </xf>
    <xf numFmtId="169" fontId="2" fillId="0" borderId="25" xfId="2" applyNumberFormat="1" applyFont="1" applyFill="1" applyBorder="1" applyAlignment="1" applyProtection="1">
      <alignment horizontal="left"/>
    </xf>
    <xf numFmtId="169" fontId="2" fillId="0" borderId="34" xfId="2" applyNumberFormat="1" applyFont="1" applyFill="1" applyBorder="1" applyAlignment="1" applyProtection="1">
      <alignment horizontal="left"/>
    </xf>
    <xf numFmtId="0" fontId="11" fillId="0" borderId="6" xfId="2" applyFont="1" applyBorder="1" applyAlignment="1" applyProtection="1">
      <alignment horizontal="left" vertical="center"/>
    </xf>
    <xf numFmtId="0" fontId="11" fillId="0" borderId="0" xfId="2" applyFont="1" applyBorder="1" applyAlignment="1" applyProtection="1">
      <alignment horizontal="left" vertical="center"/>
    </xf>
    <xf numFmtId="0" fontId="13" fillId="0" borderId="6" xfId="2" applyFont="1" applyBorder="1" applyAlignment="1" applyProtection="1">
      <alignment horizontal="left" vertical="center"/>
    </xf>
    <xf numFmtId="0" fontId="13" fillId="0" borderId="0" xfId="2" applyFont="1" applyBorder="1" applyAlignment="1" applyProtection="1">
      <alignment horizontal="left" vertical="center"/>
    </xf>
    <xf numFmtId="0" fontId="10" fillId="10" borderId="47" xfId="0" applyFont="1" applyFill="1" applyBorder="1" applyAlignment="1">
      <alignment horizontal="left" vertical="center" wrapText="1"/>
    </xf>
    <xf numFmtId="0" fontId="10" fillId="10" borderId="48" xfId="0" applyFont="1" applyFill="1" applyBorder="1" applyAlignment="1">
      <alignment horizontal="right" vertical="center" wrapText="1"/>
    </xf>
    <xf numFmtId="0" fontId="25" fillId="11" borderId="47" xfId="0" applyFont="1" applyFill="1" applyBorder="1" applyAlignment="1">
      <alignment horizontal="left" vertical="center" wrapText="1"/>
    </xf>
    <xf numFmtId="0" fontId="26" fillId="11" borderId="49" xfId="0" applyFont="1" applyFill="1" applyBorder="1" applyAlignment="1">
      <alignment horizontal="right" vertical="center" wrapText="1"/>
    </xf>
    <xf numFmtId="0" fontId="26" fillId="11" borderId="50" xfId="0" applyFont="1" applyFill="1" applyBorder="1" applyAlignment="1">
      <alignment horizontal="right" vertical="center" wrapText="1"/>
    </xf>
    <xf numFmtId="0" fontId="25" fillId="11" borderId="48" xfId="0" applyFont="1" applyFill="1" applyBorder="1" applyAlignment="1">
      <alignment horizontal="right" vertical="center" wrapText="1"/>
    </xf>
    <xf numFmtId="0" fontId="10" fillId="10" borderId="6" xfId="0" applyFont="1" applyFill="1" applyBorder="1" applyAlignment="1">
      <alignment horizontal="left" vertical="center" wrapText="1"/>
    </xf>
    <xf numFmtId="0" fontId="10" fillId="10" borderId="0" xfId="0" applyFont="1" applyFill="1" applyBorder="1" applyAlignment="1">
      <alignment horizontal="left" vertical="center" wrapText="1"/>
    </xf>
    <xf numFmtId="0" fontId="10" fillId="10" borderId="0" xfId="0" applyFont="1" applyFill="1" applyBorder="1" applyAlignment="1">
      <alignment horizontal="left" vertical="center" wrapText="1"/>
    </xf>
    <xf numFmtId="0" fontId="10" fillId="10" borderId="0" xfId="0" applyFont="1" applyFill="1" applyBorder="1" applyAlignment="1">
      <alignment horizontal="right" vertical="center" wrapText="1"/>
    </xf>
    <xf numFmtId="0" fontId="10" fillId="10" borderId="13" xfId="0" applyFont="1" applyFill="1" applyBorder="1" applyAlignment="1">
      <alignment horizontal="right" vertical="center" wrapText="1"/>
    </xf>
  </cellXfs>
  <cellStyles count="11">
    <cellStyle name="Moeda 2" xfId="1"/>
    <cellStyle name="Moeda 3" xfId="6"/>
    <cellStyle name="Moeda_Composicao BDI v2.1" xfId="10"/>
    <cellStyle name="Normal" xfId="0" builtinId="0"/>
    <cellStyle name="Normal 2" xfId="2"/>
    <cellStyle name="Normal 3" xfId="3"/>
    <cellStyle name="Normal 4" xfId="5"/>
    <cellStyle name="Normal 5" xfId="8"/>
    <cellStyle name="Normal_FICHA DE VERIFICAÇÃO PRELIMINAR - Plano R" xfId="9"/>
    <cellStyle name="Percentagem 2" xfId="4"/>
    <cellStyle name="Vírgula 2" xfId="7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  <color indexed="9"/>
      </font>
      <fill>
        <patternFill patternType="none">
          <fgColor indexed="64"/>
          <bgColor indexed="65"/>
        </patternFill>
      </fill>
      <border>
        <left/>
        <right/>
        <top style="thin">
          <color indexed="8"/>
        </top>
        <bottom/>
      </border>
    </dxf>
  </dxfs>
  <tableStyles count="0" defaultTableStyle="TableStyleMedium2" defaultPivotStyle="PivotStyleLight16"/>
  <colors>
    <mruColors>
      <color rgb="FF99CC00"/>
      <color rgb="FF6CDA6C"/>
      <color rgb="FFFFFFCC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41412</xdr:colOff>
      <xdr:row>0</xdr:row>
      <xdr:rowOff>66676</xdr:rowOff>
    </xdr:from>
    <xdr:to>
      <xdr:col>2</xdr:col>
      <xdr:colOff>0</xdr:colOff>
      <xdr:row>2</xdr:row>
      <xdr:rowOff>800100</xdr:rowOff>
    </xdr:to>
    <xdr:pic>
      <xdr:nvPicPr>
        <xdr:cNvPr id="2" name="Imagem 2" descr="C:\Users\Larry\Desktop\543872_277181832408127_437255407_n.jpg">
          <a:extLst>
            <a:ext uri="{FF2B5EF4-FFF2-40B4-BE49-F238E27FC236}">
              <a16:creationId xmlns:a16="http://schemas.microsoft.com/office/drawing/2014/main" id="{892FC47C-136F-4C5B-A877-6CA5D96D7F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6262" y="66676"/>
          <a:ext cx="1520688" cy="12668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19050</xdr:rowOff>
    </xdr:from>
    <xdr:to>
      <xdr:col>2</xdr:col>
      <xdr:colOff>390525</xdr:colOff>
      <xdr:row>1</xdr:row>
      <xdr:rowOff>0</xdr:rowOff>
    </xdr:to>
    <xdr:sp macro="" textlink="">
      <xdr:nvSpPr>
        <xdr:cNvPr id="2" name="Logo1"/>
        <xdr:cNvSpPr>
          <a:spLocks noChangeArrowheads="1"/>
        </xdr:cNvSpPr>
      </xdr:nvSpPr>
      <xdr:spPr bwMode="auto">
        <a:xfrm>
          <a:off x="990600" y="19050"/>
          <a:ext cx="1790700" cy="3810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01\PREFEITURA%20III%20240524\OBRAS%202020\OBRAS%202023\04-%20BANHEIRO%20NO%20KUKEX\2023\UBS%20PATAXOS%20-%20SANIT&#193;RIOS-%20CALCULO%20DO%20BD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"/>
      <sheetName val="BDI (2)"/>
      <sheetName val="MENU"/>
      <sheetName val="DADOS"/>
      <sheetName val="NOVO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138">
          <cell r="A138" t="str">
            <v>(SELECIONAR)</v>
          </cell>
        </row>
        <row r="139">
          <cell r="A139" t="str">
            <v>Construção e Reforma de Edifícios</v>
          </cell>
        </row>
        <row r="140">
          <cell r="A140" t="str">
            <v>Construção de Praças Urbanas, Rodovias, Ferrovias e recapeamento e pavimentação de vias urbanas</v>
          </cell>
        </row>
        <row r="141">
          <cell r="A141" t="str">
            <v>Construção de Redes de Abastecimento de Água, Coleta de Esgoto</v>
          </cell>
        </row>
        <row r="142">
          <cell r="A142" t="str">
            <v>Construção e Manutenção de Estações e Redes de Distribuição de Energia Elétrica</v>
          </cell>
        </row>
        <row r="143">
          <cell r="A143" t="str">
            <v>Obras Portuárias, Marítimas e Fluviais</v>
          </cell>
        </row>
        <row r="144">
          <cell r="A144" t="str">
            <v>Fornecimento de Materiais e Equipamentos (aquisição indireta - em conjunto com licitação de obras)</v>
          </cell>
        </row>
        <row r="145">
          <cell r="A145" t="str">
            <v>Fornecimento de Materiais e Equipamentos (aquisição direta)</v>
          </cell>
        </row>
        <row r="146">
          <cell r="A146" t="str">
            <v>Estudos e Projetos, Planos e Gerenciamento e outros correlatos</v>
          </cell>
        </row>
      </sheetData>
      <sheetData sheetId="1"/>
      <sheetData sheetId="2"/>
      <sheetData sheetId="3">
        <row r="5">
          <cell r="F5" t="str">
            <v>Município de Itapecerica</v>
          </cell>
        </row>
        <row r="6">
          <cell r="F6" t="str">
            <v>Itapecerica/MG</v>
          </cell>
        </row>
        <row r="16">
          <cell r="F16" t="str">
            <v>CONSTRUÇÃO DE BANHEIROS NO KUKEX DA ALDEIRA PATAXÓS</v>
          </cell>
        </row>
        <row r="18">
          <cell r="F18" t="str">
            <v>DESONERADO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www.orcafascio.com/banco/sinapi/composicoes/5ba2cf9d14fef9035c788e6a?estado_sinapi=MG" TargetMode="External"/><Relationship Id="rId7" Type="http://schemas.openxmlformats.org/officeDocument/2006/relationships/hyperlink" Target="https://www.orcafascio.com/banco/sinapi/composicoes/5ba2cfab14fef9035c7899b6?estado_sinapi=MG" TargetMode="External"/><Relationship Id="rId2" Type="http://schemas.openxmlformats.org/officeDocument/2006/relationships/hyperlink" Target="https://www.orcafascio.com/banco/sinapi/composicoes/5ba2cfb314fef9035c789d15?estado_sinapi=MG" TargetMode="External"/><Relationship Id="rId1" Type="http://schemas.openxmlformats.org/officeDocument/2006/relationships/hyperlink" Target="https://www.orcafascio.com/banco/setop/composicoes/5aada9dcca63ed663c43c302" TargetMode="External"/><Relationship Id="rId6" Type="http://schemas.openxmlformats.org/officeDocument/2006/relationships/hyperlink" Target="https://www.orcafascio.com/banco/sinapi/composicoes/5ba2cf9f14fef9035c788fbd?estado_sinapi=MG" TargetMode="External"/><Relationship Id="rId5" Type="http://schemas.openxmlformats.org/officeDocument/2006/relationships/hyperlink" Target="https://www.orcafascio.com/banco/sinapi/composicoes/5ba2cf9f14fef9035c788fbc?estado_sinapi=MG" TargetMode="External"/><Relationship Id="rId4" Type="http://schemas.openxmlformats.org/officeDocument/2006/relationships/hyperlink" Target="https://www.orcafascio.com/banco/sinapi/composicoes/5ba2cf9e14fef9035c788ef8?estado_sinapi=MG" TargetMode="External"/><Relationship Id="rId9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1"/>
  <sheetViews>
    <sheetView showWhiteSpace="0" view="pageBreakPreview" topLeftCell="A52" zoomScale="50" zoomScaleNormal="70" zoomScaleSheetLayoutView="50" zoomScalePageLayoutView="60" workbookViewId="0">
      <selection activeCell="D70" sqref="D70"/>
    </sheetView>
  </sheetViews>
  <sheetFormatPr defaultRowHeight="20.25" x14ac:dyDescent="0.2"/>
  <cols>
    <col min="1" max="1" width="13.42578125" style="1" customWidth="1"/>
    <col min="2" max="2" width="23.28515625" style="12" customWidth="1"/>
    <col min="3" max="3" width="20.42578125" style="12" customWidth="1"/>
    <col min="4" max="4" width="141.7109375" style="10" customWidth="1"/>
    <col min="5" max="5" width="10.42578125" style="1" customWidth="1"/>
    <col min="6" max="6" width="24.42578125" style="2" customWidth="1"/>
    <col min="7" max="7" width="17.5703125" style="2" customWidth="1"/>
    <col min="8" max="8" width="19.28515625" style="2" customWidth="1"/>
    <col min="9" max="9" width="21.42578125" style="2" customWidth="1"/>
    <col min="10" max="10" width="20.28515625" style="1" customWidth="1"/>
    <col min="11" max="11" width="13.140625" style="2" customWidth="1"/>
    <col min="12" max="12" width="20.28515625" style="1" hidden="1" customWidth="1"/>
    <col min="13" max="13" width="14.85546875" style="1" customWidth="1"/>
    <col min="14" max="15" width="9.140625" style="1" customWidth="1"/>
    <col min="16" max="16384" width="9.140625" style="1"/>
  </cols>
  <sheetData>
    <row r="1" spans="1:12" ht="20.65" customHeight="1" x14ac:dyDescent="0.2">
      <c r="A1" s="141" t="s">
        <v>150</v>
      </c>
      <c r="B1" s="142"/>
      <c r="C1" s="142"/>
      <c r="D1" s="142"/>
      <c r="E1" s="142"/>
      <c r="F1" s="142"/>
      <c r="G1" s="142"/>
      <c r="H1" s="142"/>
      <c r="I1" s="142"/>
      <c r="J1" s="143"/>
    </row>
    <row r="2" spans="1:12" ht="20.85" customHeight="1" x14ac:dyDescent="0.2">
      <c r="A2" s="144"/>
      <c r="B2" s="145"/>
      <c r="C2" s="145"/>
      <c r="D2" s="145"/>
      <c r="E2" s="145"/>
      <c r="F2" s="145"/>
      <c r="G2" s="145"/>
      <c r="H2" s="145"/>
      <c r="I2" s="145"/>
      <c r="J2" s="146"/>
    </row>
    <row r="3" spans="1:12" ht="66.75" customHeight="1" thickBot="1" x14ac:dyDescent="0.25">
      <c r="A3" s="134" t="s">
        <v>17</v>
      </c>
      <c r="B3" s="135"/>
      <c r="C3" s="135"/>
      <c r="D3" s="135"/>
      <c r="E3" s="135"/>
      <c r="F3" s="135"/>
      <c r="G3" s="135"/>
      <c r="H3" s="135"/>
      <c r="I3" s="135"/>
      <c r="J3" s="52"/>
    </row>
    <row r="4" spans="1:12" ht="27" customHeight="1" thickBot="1" x14ac:dyDescent="0.25">
      <c r="A4" s="138" t="s">
        <v>34</v>
      </c>
      <c r="B4" s="139"/>
      <c r="C4" s="139"/>
      <c r="D4" s="139"/>
      <c r="E4" s="139"/>
      <c r="F4" s="139"/>
      <c r="G4" s="139"/>
      <c r="H4" s="139"/>
      <c r="I4" s="139"/>
      <c r="J4" s="140"/>
    </row>
    <row r="5" spans="1:12" ht="27" customHeight="1" x14ac:dyDescent="0.2">
      <c r="A5" s="136" t="s">
        <v>0</v>
      </c>
      <c r="B5" s="137"/>
      <c r="C5" s="137"/>
      <c r="D5" s="147" t="s">
        <v>287</v>
      </c>
      <c r="E5" s="147"/>
      <c r="F5" s="147"/>
      <c r="G5" s="148"/>
      <c r="H5" s="148"/>
      <c r="I5" s="148"/>
      <c r="J5" s="143"/>
    </row>
    <row r="6" spans="1:12" ht="27" customHeight="1" x14ac:dyDescent="0.2">
      <c r="A6" s="132" t="s">
        <v>1</v>
      </c>
      <c r="B6" s="133"/>
      <c r="C6" s="133"/>
      <c r="D6" s="149" t="s">
        <v>2</v>
      </c>
      <c r="E6" s="150"/>
      <c r="F6" s="150"/>
      <c r="G6" s="150"/>
      <c r="H6" s="150"/>
      <c r="I6" s="150"/>
      <c r="J6" s="146"/>
    </row>
    <row r="7" spans="1:12" ht="28.5" customHeight="1" x14ac:dyDescent="0.2">
      <c r="A7" s="132" t="s">
        <v>3</v>
      </c>
      <c r="B7" s="133"/>
      <c r="C7" s="133"/>
      <c r="D7" s="149" t="s">
        <v>288</v>
      </c>
      <c r="E7" s="150"/>
      <c r="F7" s="150"/>
      <c r="G7" s="150"/>
      <c r="H7" s="150"/>
      <c r="I7" s="150"/>
      <c r="J7" s="146"/>
    </row>
    <row r="8" spans="1:12" ht="28.5" customHeight="1" x14ac:dyDescent="0.2">
      <c r="A8" s="132" t="s">
        <v>4</v>
      </c>
      <c r="B8" s="133"/>
      <c r="C8" s="133"/>
      <c r="D8" s="3">
        <v>0.2641</v>
      </c>
      <c r="E8" s="162"/>
      <c r="F8" s="163"/>
      <c r="G8" s="156"/>
      <c r="H8" s="157"/>
      <c r="I8" s="157"/>
      <c r="J8" s="158"/>
    </row>
    <row r="9" spans="1:12" ht="26.25" customHeight="1" x14ac:dyDescent="0.2">
      <c r="A9" s="132" t="s">
        <v>5</v>
      </c>
      <c r="B9" s="133"/>
      <c r="C9" s="133"/>
      <c r="D9" s="149" t="s">
        <v>6</v>
      </c>
      <c r="E9" s="150"/>
      <c r="F9" s="150"/>
      <c r="G9" s="150"/>
      <c r="H9" s="150"/>
      <c r="I9" s="150"/>
      <c r="J9" s="146"/>
    </row>
    <row r="10" spans="1:12" ht="9.75" customHeight="1" x14ac:dyDescent="0.2">
      <c r="A10" s="132"/>
      <c r="B10" s="133"/>
      <c r="C10" s="133"/>
      <c r="D10" s="4"/>
      <c r="E10" s="67"/>
      <c r="F10" s="5"/>
      <c r="G10" s="5"/>
      <c r="H10" s="5"/>
      <c r="I10" s="5"/>
      <c r="J10" s="52"/>
    </row>
    <row r="11" spans="1:12" ht="114.75" customHeight="1" thickBot="1" x14ac:dyDescent="0.25">
      <c r="A11" s="151" t="s">
        <v>12</v>
      </c>
      <c r="B11" s="152"/>
      <c r="C11" s="152"/>
      <c r="D11" s="159" t="s">
        <v>289</v>
      </c>
      <c r="E11" s="160"/>
      <c r="F11" s="160"/>
      <c r="G11" s="160"/>
      <c r="H11" s="160"/>
      <c r="I11" s="160"/>
      <c r="J11" s="161"/>
    </row>
    <row r="12" spans="1:12" ht="10.9" customHeight="1" thickBot="1" x14ac:dyDescent="0.25">
      <c r="A12" s="153"/>
      <c r="B12" s="154"/>
      <c r="C12" s="154"/>
      <c r="D12" s="154"/>
      <c r="E12" s="154"/>
      <c r="F12" s="154"/>
      <c r="G12" s="154"/>
      <c r="H12" s="154"/>
      <c r="I12" s="154"/>
      <c r="J12" s="52"/>
    </row>
    <row r="13" spans="1:12" ht="48" customHeight="1" thickBot="1" x14ac:dyDescent="0.25">
      <c r="A13" s="124" t="s">
        <v>13</v>
      </c>
      <c r="B13" s="155" t="s">
        <v>7</v>
      </c>
      <c r="C13" s="155"/>
      <c r="D13" s="125" t="s">
        <v>8</v>
      </c>
      <c r="E13" s="125" t="s">
        <v>30</v>
      </c>
      <c r="F13" s="126" t="s">
        <v>31</v>
      </c>
      <c r="G13" s="126" t="s">
        <v>9</v>
      </c>
      <c r="H13" s="126" t="s">
        <v>15</v>
      </c>
      <c r="I13" s="127" t="s">
        <v>16</v>
      </c>
      <c r="J13" s="128" t="s">
        <v>32</v>
      </c>
    </row>
    <row r="14" spans="1:12" ht="29.25" customHeight="1" x14ac:dyDescent="0.2">
      <c r="A14" s="70" t="s">
        <v>41</v>
      </c>
      <c r="B14" s="122"/>
      <c r="C14" s="122"/>
      <c r="D14" s="70" t="s">
        <v>151</v>
      </c>
      <c r="E14" s="70"/>
      <c r="F14" s="71"/>
      <c r="G14" s="70"/>
      <c r="H14" s="70"/>
      <c r="I14" s="72">
        <v>64123.21</v>
      </c>
      <c r="J14" s="73">
        <v>1</v>
      </c>
      <c r="K14" s="6"/>
      <c r="L14" s="2">
        <f>I14</f>
        <v>64123.21</v>
      </c>
    </row>
    <row r="15" spans="1:12" s="7" customFormat="1" ht="26.25" customHeight="1" x14ac:dyDescent="0.2">
      <c r="A15" s="70" t="s">
        <v>42</v>
      </c>
      <c r="B15" s="122"/>
      <c r="C15" s="122"/>
      <c r="D15" s="70" t="s">
        <v>10</v>
      </c>
      <c r="E15" s="70"/>
      <c r="F15" s="71"/>
      <c r="G15" s="70"/>
      <c r="H15" s="70"/>
      <c r="I15" s="72">
        <v>3521.03</v>
      </c>
      <c r="J15" s="73">
        <v>5.4910382683586799E-2</v>
      </c>
      <c r="K15" s="8"/>
    </row>
    <row r="16" spans="1:12" s="7" customFormat="1" ht="93.75" customHeight="1" x14ac:dyDescent="0.2">
      <c r="A16" s="74" t="s">
        <v>43</v>
      </c>
      <c r="B16" s="76" t="s">
        <v>79</v>
      </c>
      <c r="C16" s="76" t="s">
        <v>19</v>
      </c>
      <c r="D16" s="69" t="s">
        <v>44</v>
      </c>
      <c r="E16" s="76" t="s">
        <v>45</v>
      </c>
      <c r="F16" s="75">
        <v>1</v>
      </c>
      <c r="G16" s="77">
        <v>1266.25</v>
      </c>
      <c r="H16" s="77">
        <v>1600.66</v>
      </c>
      <c r="I16" s="77">
        <v>1600.66</v>
      </c>
      <c r="J16" s="78">
        <v>2.4962256256353978E-2</v>
      </c>
      <c r="K16" s="8"/>
    </row>
    <row r="17" spans="1:12" s="7" customFormat="1" ht="35.25" customHeight="1" x14ac:dyDescent="0.2">
      <c r="A17" s="74" t="s">
        <v>46</v>
      </c>
      <c r="B17" s="76" t="s">
        <v>80</v>
      </c>
      <c r="C17" s="76" t="s">
        <v>18</v>
      </c>
      <c r="D17" s="74" t="s">
        <v>26</v>
      </c>
      <c r="E17" s="76" t="s">
        <v>14</v>
      </c>
      <c r="F17" s="75">
        <v>20.82</v>
      </c>
      <c r="G17" s="77">
        <v>30.85</v>
      </c>
      <c r="H17" s="77">
        <v>38.99</v>
      </c>
      <c r="I17" s="77">
        <v>811.77</v>
      </c>
      <c r="J17" s="78">
        <v>1.2659534667712361E-2</v>
      </c>
      <c r="K17" s="9"/>
      <c r="L17" s="8">
        <f>I17</f>
        <v>811.77</v>
      </c>
    </row>
    <row r="18" spans="1:12" s="7" customFormat="1" ht="54.75" customHeight="1" x14ac:dyDescent="0.2">
      <c r="A18" s="74" t="s">
        <v>152</v>
      </c>
      <c r="B18" s="76" t="s">
        <v>153</v>
      </c>
      <c r="C18" s="76" t="s">
        <v>18</v>
      </c>
      <c r="D18" s="74" t="s">
        <v>154</v>
      </c>
      <c r="E18" s="76" t="s">
        <v>155</v>
      </c>
      <c r="F18" s="75">
        <v>20.82</v>
      </c>
      <c r="G18" s="77">
        <v>3.2</v>
      </c>
      <c r="H18" s="77">
        <v>4.04</v>
      </c>
      <c r="I18" s="77">
        <v>84.11</v>
      </c>
      <c r="J18" s="78">
        <v>1.3116935349930237E-3</v>
      </c>
      <c r="K18" s="8"/>
    </row>
    <row r="19" spans="1:12" s="7" customFormat="1" ht="36.75" customHeight="1" x14ac:dyDescent="0.2">
      <c r="A19" s="74" t="s">
        <v>156</v>
      </c>
      <c r="B19" s="76" t="s">
        <v>157</v>
      </c>
      <c r="C19" s="76" t="s">
        <v>18</v>
      </c>
      <c r="D19" s="74" t="s">
        <v>158</v>
      </c>
      <c r="E19" s="76" t="s">
        <v>11</v>
      </c>
      <c r="F19" s="75">
        <v>100.51</v>
      </c>
      <c r="G19" s="77">
        <v>5.23</v>
      </c>
      <c r="H19" s="77">
        <v>6.61</v>
      </c>
      <c r="I19" s="77">
        <v>664.37</v>
      </c>
      <c r="J19" s="78">
        <v>1.0360835023698908E-2</v>
      </c>
      <c r="K19" s="8"/>
    </row>
    <row r="20" spans="1:12" s="7" customFormat="1" ht="38.25" customHeight="1" x14ac:dyDescent="0.2">
      <c r="A20" s="74" t="s">
        <v>159</v>
      </c>
      <c r="B20" s="76" t="s">
        <v>160</v>
      </c>
      <c r="C20" s="76" t="s">
        <v>18</v>
      </c>
      <c r="D20" s="74" t="s">
        <v>161</v>
      </c>
      <c r="E20" s="76" t="s">
        <v>14</v>
      </c>
      <c r="F20" s="75">
        <v>4.8</v>
      </c>
      <c r="G20" s="77">
        <v>56.05</v>
      </c>
      <c r="H20" s="77">
        <v>70.849999999999994</v>
      </c>
      <c r="I20" s="77">
        <v>340.08</v>
      </c>
      <c r="J20" s="78">
        <v>5.3035398570969857E-3</v>
      </c>
      <c r="K20" s="8"/>
    </row>
    <row r="21" spans="1:12" s="7" customFormat="1" ht="50.25" customHeight="1" x14ac:dyDescent="0.2">
      <c r="A21" s="74" t="s">
        <v>162</v>
      </c>
      <c r="B21" s="76" t="s">
        <v>163</v>
      </c>
      <c r="C21" s="76" t="s">
        <v>18</v>
      </c>
      <c r="D21" s="74" t="s">
        <v>164</v>
      </c>
      <c r="E21" s="76" t="s">
        <v>67</v>
      </c>
      <c r="F21" s="75">
        <v>1</v>
      </c>
      <c r="G21" s="77">
        <v>15.86</v>
      </c>
      <c r="H21" s="77">
        <v>20.04</v>
      </c>
      <c r="I21" s="77">
        <v>20.04</v>
      </c>
      <c r="J21" s="78">
        <v>3.125233437315443E-4</v>
      </c>
      <c r="K21" s="8"/>
    </row>
    <row r="22" spans="1:12" s="7" customFormat="1" ht="45.75" customHeight="1" x14ac:dyDescent="0.2">
      <c r="A22" s="70" t="s">
        <v>47</v>
      </c>
      <c r="B22" s="122"/>
      <c r="C22" s="122"/>
      <c r="D22" s="70" t="s">
        <v>20</v>
      </c>
      <c r="E22" s="70"/>
      <c r="F22" s="71"/>
      <c r="G22" s="70"/>
      <c r="H22" s="70"/>
      <c r="I22" s="72">
        <v>7913.15</v>
      </c>
      <c r="J22" s="73">
        <v>0.12340539408429491</v>
      </c>
      <c r="K22" s="8"/>
    </row>
    <row r="23" spans="1:12" s="7" customFormat="1" ht="66.75" customHeight="1" x14ac:dyDescent="0.2">
      <c r="A23" s="74" t="s">
        <v>48</v>
      </c>
      <c r="B23" s="76" t="s">
        <v>165</v>
      </c>
      <c r="C23" s="76" t="s">
        <v>18</v>
      </c>
      <c r="D23" s="74" t="s">
        <v>166</v>
      </c>
      <c r="E23" s="76" t="s">
        <v>14</v>
      </c>
      <c r="F23" s="75">
        <v>20.100000000000001</v>
      </c>
      <c r="G23" s="77">
        <v>82.75</v>
      </c>
      <c r="H23" s="77">
        <v>104.6</v>
      </c>
      <c r="I23" s="77">
        <v>2102.46</v>
      </c>
      <c r="J23" s="78">
        <v>3.2787815831428278E-2</v>
      </c>
      <c r="K23" s="8"/>
    </row>
    <row r="24" spans="1:12" s="7" customFormat="1" ht="45.75" customHeight="1" x14ac:dyDescent="0.2">
      <c r="A24" s="74" t="s">
        <v>49</v>
      </c>
      <c r="B24" s="76" t="s">
        <v>81</v>
      </c>
      <c r="C24" s="76" t="s">
        <v>19</v>
      </c>
      <c r="D24" s="74" t="s">
        <v>27</v>
      </c>
      <c r="E24" s="76" t="s">
        <v>11</v>
      </c>
      <c r="F24" s="75">
        <v>100.51</v>
      </c>
      <c r="G24" s="77">
        <v>23.21</v>
      </c>
      <c r="H24" s="77">
        <v>29.33</v>
      </c>
      <c r="I24" s="77">
        <v>2947.95</v>
      </c>
      <c r="J24" s="78">
        <v>4.5973213131407488E-2</v>
      </c>
      <c r="K24" s="8"/>
    </row>
    <row r="25" spans="1:12" s="7" customFormat="1" ht="51.75" customHeight="1" x14ac:dyDescent="0.2">
      <c r="A25" s="74" t="s">
        <v>50</v>
      </c>
      <c r="B25" s="76" t="s">
        <v>167</v>
      </c>
      <c r="C25" s="76" t="s">
        <v>18</v>
      </c>
      <c r="D25" s="74" t="s">
        <v>168</v>
      </c>
      <c r="E25" s="76" t="s">
        <v>14</v>
      </c>
      <c r="F25" s="75">
        <v>10.050000000000001</v>
      </c>
      <c r="G25" s="77">
        <v>225.34</v>
      </c>
      <c r="H25" s="77">
        <v>284.85000000000002</v>
      </c>
      <c r="I25" s="77">
        <v>2862.74</v>
      </c>
      <c r="J25" s="78">
        <v>4.464436512145914E-2</v>
      </c>
      <c r="K25" s="8"/>
    </row>
    <row r="26" spans="1:12" s="7" customFormat="1" ht="42.75" customHeight="1" x14ac:dyDescent="0.2">
      <c r="A26" s="70" t="s">
        <v>51</v>
      </c>
      <c r="B26" s="122"/>
      <c r="C26" s="122"/>
      <c r="D26" s="70" t="s">
        <v>21</v>
      </c>
      <c r="E26" s="70"/>
      <c r="F26" s="71"/>
      <c r="G26" s="70"/>
      <c r="H26" s="70"/>
      <c r="I26" s="72">
        <v>438</v>
      </c>
      <c r="J26" s="73">
        <v>6.8306000276654897E-3</v>
      </c>
      <c r="K26" s="9"/>
      <c r="L26" s="8">
        <f>I26</f>
        <v>438</v>
      </c>
    </row>
    <row r="27" spans="1:12" s="7" customFormat="1" ht="59.25" customHeight="1" x14ac:dyDescent="0.2">
      <c r="A27" s="74" t="s">
        <v>52</v>
      </c>
      <c r="B27" s="76" t="s">
        <v>169</v>
      </c>
      <c r="C27" s="76" t="s">
        <v>18</v>
      </c>
      <c r="D27" s="69" t="s">
        <v>170</v>
      </c>
      <c r="E27" s="76" t="s">
        <v>11</v>
      </c>
      <c r="F27" s="75">
        <v>4.8</v>
      </c>
      <c r="G27" s="77">
        <v>72.19</v>
      </c>
      <c r="H27" s="77">
        <v>91.25</v>
      </c>
      <c r="I27" s="77">
        <v>438</v>
      </c>
      <c r="J27" s="78">
        <v>6.8306000276654897E-3</v>
      </c>
      <c r="K27" s="8"/>
    </row>
    <row r="28" spans="1:12" s="7" customFormat="1" ht="66.75" customHeight="1" x14ac:dyDescent="0.2">
      <c r="A28" s="70" t="s">
        <v>53</v>
      </c>
      <c r="B28" s="122"/>
      <c r="C28" s="122"/>
      <c r="D28" s="70" t="s">
        <v>22</v>
      </c>
      <c r="E28" s="70"/>
      <c r="F28" s="71"/>
      <c r="G28" s="70"/>
      <c r="H28" s="70"/>
      <c r="I28" s="72">
        <v>31588.11</v>
      </c>
      <c r="J28" s="73">
        <v>0.49261585625548066</v>
      </c>
      <c r="K28" s="8"/>
    </row>
    <row r="29" spans="1:12" s="7" customFormat="1" ht="47.25" customHeight="1" x14ac:dyDescent="0.2">
      <c r="A29" s="74" t="s">
        <v>54</v>
      </c>
      <c r="B29" s="76" t="s">
        <v>171</v>
      </c>
      <c r="C29" s="76" t="s">
        <v>172</v>
      </c>
      <c r="D29" s="74" t="s">
        <v>173</v>
      </c>
      <c r="E29" s="76" t="s">
        <v>11</v>
      </c>
      <c r="F29" s="75">
        <v>5.6</v>
      </c>
      <c r="G29" s="77">
        <v>579.20000000000005</v>
      </c>
      <c r="H29" s="77">
        <v>732.16</v>
      </c>
      <c r="I29" s="77">
        <v>4100.09</v>
      </c>
      <c r="J29" s="78">
        <v>6.3940810199614145E-2</v>
      </c>
      <c r="K29" s="8"/>
    </row>
    <row r="30" spans="1:12" s="7" customFormat="1" ht="33.75" customHeight="1" x14ac:dyDescent="0.2">
      <c r="A30" s="74" t="s">
        <v>174</v>
      </c>
      <c r="B30" s="76" t="s">
        <v>175</v>
      </c>
      <c r="C30" s="76" t="s">
        <v>172</v>
      </c>
      <c r="D30" s="74" t="s">
        <v>176</v>
      </c>
      <c r="E30" s="76" t="s">
        <v>11</v>
      </c>
      <c r="F30" s="75">
        <v>59.29</v>
      </c>
      <c r="G30" s="77">
        <v>52.5</v>
      </c>
      <c r="H30" s="77">
        <v>66.36</v>
      </c>
      <c r="I30" s="77">
        <v>3934.48</v>
      </c>
      <c r="J30" s="78">
        <v>6.1358126020203914E-2</v>
      </c>
      <c r="K30" s="9"/>
      <c r="L30" s="8">
        <f>I30</f>
        <v>3934.48</v>
      </c>
    </row>
    <row r="31" spans="1:12" s="7" customFormat="1" ht="65.25" customHeight="1" x14ac:dyDescent="0.2">
      <c r="A31" s="74" t="s">
        <v>177</v>
      </c>
      <c r="B31" s="76" t="s">
        <v>178</v>
      </c>
      <c r="C31" s="76" t="s">
        <v>19</v>
      </c>
      <c r="D31" s="74" t="s">
        <v>179</v>
      </c>
      <c r="E31" s="76" t="s">
        <v>11</v>
      </c>
      <c r="F31" s="75">
        <v>59.29</v>
      </c>
      <c r="G31" s="77">
        <v>314.27</v>
      </c>
      <c r="H31" s="77">
        <v>397.26</v>
      </c>
      <c r="I31" s="77">
        <v>23553.54</v>
      </c>
      <c r="J31" s="78">
        <v>0.36731692003566258</v>
      </c>
      <c r="K31" s="8"/>
    </row>
    <row r="32" spans="1:12" s="7" customFormat="1" ht="36.75" customHeight="1" x14ac:dyDescent="0.2">
      <c r="A32" s="70" t="s">
        <v>55</v>
      </c>
      <c r="B32" s="122"/>
      <c r="C32" s="122"/>
      <c r="D32" s="70" t="s">
        <v>180</v>
      </c>
      <c r="E32" s="70"/>
      <c r="F32" s="71"/>
      <c r="G32" s="70"/>
      <c r="H32" s="70"/>
      <c r="I32" s="72">
        <v>4456.43</v>
      </c>
      <c r="J32" s="73">
        <v>6.9497924386505289E-2</v>
      </c>
      <c r="K32" s="9"/>
      <c r="L32" s="8">
        <f>I32</f>
        <v>4456.43</v>
      </c>
    </row>
    <row r="33" spans="1:12" s="7" customFormat="1" ht="78.75" customHeight="1" x14ac:dyDescent="0.2">
      <c r="A33" s="74" t="s">
        <v>56</v>
      </c>
      <c r="B33" s="76" t="s">
        <v>181</v>
      </c>
      <c r="C33" s="76" t="s">
        <v>18</v>
      </c>
      <c r="D33" s="74" t="s">
        <v>182</v>
      </c>
      <c r="E33" s="76" t="s">
        <v>67</v>
      </c>
      <c r="F33" s="75">
        <v>1</v>
      </c>
      <c r="G33" s="77">
        <v>1128.8399999999999</v>
      </c>
      <c r="H33" s="77">
        <v>1426.96</v>
      </c>
      <c r="I33" s="77">
        <v>1426.96</v>
      </c>
      <c r="J33" s="78">
        <v>2.2253408711135951E-2</v>
      </c>
      <c r="K33" s="8"/>
    </row>
    <row r="34" spans="1:12" s="7" customFormat="1" ht="86.25" customHeight="1" x14ac:dyDescent="0.2">
      <c r="A34" s="74" t="s">
        <v>57</v>
      </c>
      <c r="B34" s="76" t="s">
        <v>291</v>
      </c>
      <c r="C34" s="76" t="s">
        <v>18</v>
      </c>
      <c r="D34" s="74" t="s">
        <v>290</v>
      </c>
      <c r="E34" s="76" t="s">
        <v>11</v>
      </c>
      <c r="F34" s="75">
        <v>1.58</v>
      </c>
      <c r="G34" s="77">
        <v>1516.81</v>
      </c>
      <c r="H34" s="77">
        <v>1917.39</v>
      </c>
      <c r="I34" s="77">
        <v>3029.47</v>
      </c>
      <c r="J34" s="78">
        <v>4.7244515675369338E-2</v>
      </c>
      <c r="K34" s="8"/>
    </row>
    <row r="35" spans="1:12" s="7" customFormat="1" ht="29.25" customHeight="1" x14ac:dyDescent="0.2">
      <c r="A35" s="70" t="s">
        <v>58</v>
      </c>
      <c r="B35" s="122"/>
      <c r="C35" s="122"/>
      <c r="D35" s="70" t="s">
        <v>23</v>
      </c>
      <c r="E35" s="70"/>
      <c r="F35" s="71"/>
      <c r="G35" s="70"/>
      <c r="H35" s="70"/>
      <c r="I35" s="72">
        <v>1888.4</v>
      </c>
      <c r="J35" s="73">
        <v>2.9449555005122169E-2</v>
      </c>
      <c r="K35" s="9"/>
      <c r="L35" s="8">
        <f>I35</f>
        <v>1888.4</v>
      </c>
    </row>
    <row r="36" spans="1:12" s="7" customFormat="1" ht="57.75" customHeight="1" x14ac:dyDescent="0.2">
      <c r="A36" s="74" t="s">
        <v>59</v>
      </c>
      <c r="B36" s="76" t="s">
        <v>83</v>
      </c>
      <c r="C36" s="76" t="s">
        <v>18</v>
      </c>
      <c r="D36" s="74" t="s">
        <v>184</v>
      </c>
      <c r="E36" s="76" t="s">
        <v>11</v>
      </c>
      <c r="F36" s="75">
        <v>20</v>
      </c>
      <c r="G36" s="77">
        <v>8.24</v>
      </c>
      <c r="H36" s="77">
        <v>10.41</v>
      </c>
      <c r="I36" s="77">
        <v>208.2</v>
      </c>
      <c r="J36" s="78">
        <v>3.2468742597259246E-3</v>
      </c>
      <c r="K36" s="8"/>
    </row>
    <row r="37" spans="1:12" s="7" customFormat="1" ht="38.25" customHeight="1" x14ac:dyDescent="0.2">
      <c r="A37" s="74" t="s">
        <v>82</v>
      </c>
      <c r="B37" s="76" t="s">
        <v>85</v>
      </c>
      <c r="C37" s="76" t="s">
        <v>18</v>
      </c>
      <c r="D37" s="74" t="s">
        <v>185</v>
      </c>
      <c r="E37" s="76" t="s">
        <v>11</v>
      </c>
      <c r="F37" s="75">
        <v>20</v>
      </c>
      <c r="G37" s="77">
        <v>36.42</v>
      </c>
      <c r="H37" s="77">
        <v>46.03</v>
      </c>
      <c r="I37" s="77">
        <v>920.6</v>
      </c>
      <c r="J37" s="78">
        <v>1.4356736039883218E-2</v>
      </c>
      <c r="K37" s="9"/>
    </row>
    <row r="38" spans="1:12" s="7" customFormat="1" ht="42.75" customHeight="1" x14ac:dyDescent="0.2">
      <c r="A38" s="74" t="s">
        <v>186</v>
      </c>
      <c r="B38" s="76" t="s">
        <v>87</v>
      </c>
      <c r="C38" s="76" t="s">
        <v>19</v>
      </c>
      <c r="D38" s="74" t="s">
        <v>64</v>
      </c>
      <c r="E38" s="76" t="s">
        <v>11</v>
      </c>
      <c r="F38" s="75">
        <v>20</v>
      </c>
      <c r="G38" s="77">
        <v>30.05</v>
      </c>
      <c r="H38" s="77">
        <v>37.979999999999997</v>
      </c>
      <c r="I38" s="77">
        <v>759.6</v>
      </c>
      <c r="J38" s="78">
        <v>1.1845944705513027E-2</v>
      </c>
      <c r="K38" s="8"/>
      <c r="L38" s="8">
        <f>I38</f>
        <v>759.6</v>
      </c>
    </row>
    <row r="39" spans="1:12" s="7" customFormat="1" ht="44.25" customHeight="1" x14ac:dyDescent="0.2">
      <c r="A39" s="70" t="s">
        <v>60</v>
      </c>
      <c r="B39" s="122"/>
      <c r="C39" s="122"/>
      <c r="D39" s="70" t="s">
        <v>37</v>
      </c>
      <c r="E39" s="70"/>
      <c r="F39" s="71"/>
      <c r="G39" s="70"/>
      <c r="H39" s="70"/>
      <c r="I39" s="72">
        <v>1434.38</v>
      </c>
      <c r="J39" s="73">
        <v>2.2369123442198231E-2</v>
      </c>
      <c r="K39" s="9"/>
    </row>
    <row r="40" spans="1:12" s="7" customFormat="1" ht="72.75" customHeight="1" x14ac:dyDescent="0.2">
      <c r="A40" s="74" t="s">
        <v>61</v>
      </c>
      <c r="B40" s="76" t="s">
        <v>89</v>
      </c>
      <c r="C40" s="76" t="s">
        <v>18</v>
      </c>
      <c r="D40" s="74" t="s">
        <v>187</v>
      </c>
      <c r="E40" s="76" t="s">
        <v>67</v>
      </c>
      <c r="F40" s="75">
        <v>2</v>
      </c>
      <c r="G40" s="77">
        <v>33.04</v>
      </c>
      <c r="H40" s="77">
        <v>41.76</v>
      </c>
      <c r="I40" s="77">
        <v>83.52</v>
      </c>
      <c r="J40" s="78">
        <v>1.3024924984260768E-3</v>
      </c>
      <c r="K40" s="8"/>
    </row>
    <row r="41" spans="1:12" s="7" customFormat="1" ht="60.75" customHeight="1" x14ac:dyDescent="0.2">
      <c r="A41" s="74" t="s">
        <v>84</v>
      </c>
      <c r="B41" s="76" t="s">
        <v>90</v>
      </c>
      <c r="C41" s="76" t="s">
        <v>18</v>
      </c>
      <c r="D41" s="74" t="s">
        <v>188</v>
      </c>
      <c r="E41" s="76" t="s">
        <v>69</v>
      </c>
      <c r="F41" s="75">
        <v>20</v>
      </c>
      <c r="G41" s="77">
        <v>2.99</v>
      </c>
      <c r="H41" s="77">
        <v>3.77</v>
      </c>
      <c r="I41" s="77">
        <v>75.400000000000006</v>
      </c>
      <c r="J41" s="78">
        <v>1.1758612833013195E-3</v>
      </c>
      <c r="K41" s="8"/>
    </row>
    <row r="42" spans="1:12" s="7" customFormat="1" ht="54.75" customHeight="1" x14ac:dyDescent="0.2">
      <c r="A42" s="74" t="s">
        <v>86</v>
      </c>
      <c r="B42" s="76" t="s">
        <v>91</v>
      </c>
      <c r="C42" s="76" t="s">
        <v>18</v>
      </c>
      <c r="D42" s="74" t="s">
        <v>189</v>
      </c>
      <c r="E42" s="76" t="s">
        <v>69</v>
      </c>
      <c r="F42" s="75">
        <v>20</v>
      </c>
      <c r="G42" s="77">
        <v>4.88</v>
      </c>
      <c r="H42" s="77">
        <v>6.16</v>
      </c>
      <c r="I42" s="77">
        <v>123.2</v>
      </c>
      <c r="J42" s="78">
        <v>1.9213011949963203E-3</v>
      </c>
      <c r="K42" s="8"/>
    </row>
    <row r="43" spans="1:12" s="7" customFormat="1" ht="51.75" customHeight="1" x14ac:dyDescent="0.2">
      <c r="A43" s="74" t="s">
        <v>88</v>
      </c>
      <c r="B43" s="76" t="s">
        <v>92</v>
      </c>
      <c r="C43" s="76" t="s">
        <v>18</v>
      </c>
      <c r="D43" s="74" t="s">
        <v>190</v>
      </c>
      <c r="E43" s="76" t="s">
        <v>69</v>
      </c>
      <c r="F43" s="75">
        <v>12</v>
      </c>
      <c r="G43" s="77">
        <v>6.72</v>
      </c>
      <c r="H43" s="77">
        <v>8.49</v>
      </c>
      <c r="I43" s="77">
        <v>101.88</v>
      </c>
      <c r="J43" s="78">
        <v>1.5888162804076713E-3</v>
      </c>
      <c r="K43" s="8"/>
      <c r="L43" s="8">
        <f>I43</f>
        <v>101.88</v>
      </c>
    </row>
    <row r="44" spans="1:12" s="7" customFormat="1" ht="35.25" customHeight="1" x14ac:dyDescent="0.2">
      <c r="A44" s="74" t="s">
        <v>191</v>
      </c>
      <c r="B44" s="76" t="s">
        <v>192</v>
      </c>
      <c r="C44" s="76" t="s">
        <v>18</v>
      </c>
      <c r="D44" s="74" t="s">
        <v>193</v>
      </c>
      <c r="E44" s="76" t="s">
        <v>67</v>
      </c>
      <c r="F44" s="75">
        <v>1</v>
      </c>
      <c r="G44" s="77">
        <v>25.35</v>
      </c>
      <c r="H44" s="77">
        <v>32.04</v>
      </c>
      <c r="I44" s="77">
        <v>32.04</v>
      </c>
      <c r="J44" s="78">
        <v>4.9966307051690017E-4</v>
      </c>
      <c r="K44" s="9"/>
    </row>
    <row r="45" spans="1:12" s="7" customFormat="1" ht="69.75" customHeight="1" x14ac:dyDescent="0.2">
      <c r="A45" s="74" t="s">
        <v>194</v>
      </c>
      <c r="B45" s="76" t="s">
        <v>195</v>
      </c>
      <c r="C45" s="76" t="s">
        <v>18</v>
      </c>
      <c r="D45" s="74" t="s">
        <v>196</v>
      </c>
      <c r="E45" s="76" t="s">
        <v>67</v>
      </c>
      <c r="F45" s="75">
        <v>1</v>
      </c>
      <c r="G45" s="77">
        <v>48.83</v>
      </c>
      <c r="H45" s="77">
        <v>61.72</v>
      </c>
      <c r="I45" s="77">
        <v>61.72</v>
      </c>
      <c r="J45" s="78">
        <v>9.6252199476601374E-4</v>
      </c>
      <c r="K45" s="8"/>
    </row>
    <row r="46" spans="1:12" s="7" customFormat="1" ht="65.25" customHeight="1" x14ac:dyDescent="0.2">
      <c r="A46" s="74" t="s">
        <v>197</v>
      </c>
      <c r="B46" s="76" t="s">
        <v>198</v>
      </c>
      <c r="C46" s="76" t="s">
        <v>19</v>
      </c>
      <c r="D46" s="74" t="s">
        <v>199</v>
      </c>
      <c r="E46" s="76" t="s">
        <v>97</v>
      </c>
      <c r="F46" s="75">
        <v>2</v>
      </c>
      <c r="G46" s="77">
        <v>62.32</v>
      </c>
      <c r="H46" s="77">
        <v>78.77</v>
      </c>
      <c r="I46" s="77">
        <v>157.54</v>
      </c>
      <c r="J46" s="78">
        <v>2.4568327131470804E-3</v>
      </c>
      <c r="K46" s="8"/>
    </row>
    <row r="47" spans="1:12" s="7" customFormat="1" ht="65.25" customHeight="1" x14ac:dyDescent="0.2">
      <c r="A47" s="74" t="s">
        <v>200</v>
      </c>
      <c r="B47" s="76" t="s">
        <v>201</v>
      </c>
      <c r="C47" s="76" t="s">
        <v>19</v>
      </c>
      <c r="D47" s="74" t="s">
        <v>202</v>
      </c>
      <c r="E47" s="76" t="s">
        <v>97</v>
      </c>
      <c r="F47" s="75">
        <v>6</v>
      </c>
      <c r="G47" s="77">
        <v>48.31</v>
      </c>
      <c r="H47" s="77">
        <v>61.06</v>
      </c>
      <c r="I47" s="77">
        <v>366.36</v>
      </c>
      <c r="J47" s="78">
        <v>5.7133758587569151E-3</v>
      </c>
      <c r="K47" s="8"/>
    </row>
    <row r="48" spans="1:12" s="7" customFormat="1" ht="62.25" customHeight="1" x14ac:dyDescent="0.2">
      <c r="A48" s="74" t="s">
        <v>203</v>
      </c>
      <c r="B48" s="76" t="s">
        <v>204</v>
      </c>
      <c r="C48" s="76" t="s">
        <v>18</v>
      </c>
      <c r="D48" s="74" t="s">
        <v>205</v>
      </c>
      <c r="E48" s="76" t="s">
        <v>67</v>
      </c>
      <c r="F48" s="75">
        <v>6</v>
      </c>
      <c r="G48" s="77">
        <v>57.06</v>
      </c>
      <c r="H48" s="77">
        <v>72.12</v>
      </c>
      <c r="I48" s="77">
        <v>432.72</v>
      </c>
      <c r="J48" s="78">
        <v>6.7482585478799333E-3</v>
      </c>
      <c r="K48" s="8"/>
    </row>
    <row r="49" spans="1:36" x14ac:dyDescent="0.2">
      <c r="A49" s="70" t="s">
        <v>62</v>
      </c>
      <c r="B49" s="122"/>
      <c r="C49" s="122"/>
      <c r="D49" s="70" t="s">
        <v>24</v>
      </c>
      <c r="E49" s="70"/>
      <c r="F49" s="71"/>
      <c r="G49" s="70"/>
      <c r="H49" s="70"/>
      <c r="I49" s="72">
        <v>283.45</v>
      </c>
      <c r="J49" s="73">
        <v>4.4203962964424271E-3</v>
      </c>
    </row>
    <row r="50" spans="1:36" x14ac:dyDescent="0.2">
      <c r="A50" s="74" t="s">
        <v>63</v>
      </c>
      <c r="B50" s="76" t="s">
        <v>93</v>
      </c>
      <c r="C50" s="76" t="s">
        <v>18</v>
      </c>
      <c r="D50" s="74" t="s">
        <v>28</v>
      </c>
      <c r="E50" s="76" t="s">
        <v>11</v>
      </c>
      <c r="F50" s="75">
        <v>1.38</v>
      </c>
      <c r="G50" s="77">
        <v>162.49</v>
      </c>
      <c r="H50" s="77">
        <v>205.4</v>
      </c>
      <c r="I50" s="77">
        <v>283.45</v>
      </c>
      <c r="J50" s="78">
        <v>4.4203962964424271E-3</v>
      </c>
    </row>
    <row r="51" spans="1:36" x14ac:dyDescent="0.2">
      <c r="A51" s="70" t="s">
        <v>65</v>
      </c>
      <c r="B51" s="122"/>
      <c r="C51" s="122"/>
      <c r="D51" s="70" t="s">
        <v>74</v>
      </c>
      <c r="E51" s="70"/>
      <c r="F51" s="71"/>
      <c r="G51" s="70"/>
      <c r="H51" s="70"/>
      <c r="I51" s="72">
        <v>10785.72</v>
      </c>
      <c r="J51" s="73">
        <v>0.16820305783194572</v>
      </c>
    </row>
    <row r="52" spans="1:36" ht="45" customHeight="1" x14ac:dyDescent="0.2">
      <c r="A52" s="74" t="s">
        <v>66</v>
      </c>
      <c r="B52" s="76" t="s">
        <v>206</v>
      </c>
      <c r="C52" s="76" t="s">
        <v>18</v>
      </c>
      <c r="D52" s="74" t="s">
        <v>207</v>
      </c>
      <c r="E52" s="76" t="s">
        <v>11</v>
      </c>
      <c r="F52" s="75">
        <v>100.51</v>
      </c>
      <c r="G52" s="77">
        <v>83.89</v>
      </c>
      <c r="H52" s="77">
        <v>106.04</v>
      </c>
      <c r="I52" s="77">
        <v>10658.08</v>
      </c>
      <c r="J52" s="78">
        <v>0.16621251493803882</v>
      </c>
      <c r="K52" s="6"/>
      <c r="L52" s="2">
        <f>I52</f>
        <v>10658.08</v>
      </c>
    </row>
    <row r="53" spans="1:36" ht="55.5" customHeight="1" x14ac:dyDescent="0.2">
      <c r="A53" s="74" t="s">
        <v>68</v>
      </c>
      <c r="B53" s="76" t="s">
        <v>208</v>
      </c>
      <c r="C53" s="76" t="s">
        <v>19</v>
      </c>
      <c r="D53" s="74" t="s">
        <v>209</v>
      </c>
      <c r="E53" s="76" t="s">
        <v>11</v>
      </c>
      <c r="F53" s="75">
        <v>100.51</v>
      </c>
      <c r="G53" s="77">
        <v>1.01</v>
      </c>
      <c r="H53" s="77">
        <v>1.27</v>
      </c>
      <c r="I53" s="77">
        <v>127.64</v>
      </c>
      <c r="J53" s="78">
        <v>1.9905428939069022E-3</v>
      </c>
    </row>
    <row r="54" spans="1:36" ht="52.5" customHeight="1" x14ac:dyDescent="0.2">
      <c r="A54" s="70" t="s">
        <v>70</v>
      </c>
      <c r="B54" s="122"/>
      <c r="C54" s="122"/>
      <c r="D54" s="70" t="s">
        <v>38</v>
      </c>
      <c r="E54" s="70"/>
      <c r="F54" s="71"/>
      <c r="G54" s="70"/>
      <c r="H54" s="70"/>
      <c r="I54" s="72">
        <v>1267.8900000000001</v>
      </c>
      <c r="J54" s="73">
        <v>1.9772715682823738E-2</v>
      </c>
    </row>
    <row r="55" spans="1:36" ht="55.5" customHeight="1" x14ac:dyDescent="0.2">
      <c r="A55" s="74" t="s">
        <v>71</v>
      </c>
      <c r="B55" s="76" t="s">
        <v>94</v>
      </c>
      <c r="C55" s="76" t="s">
        <v>18</v>
      </c>
      <c r="D55" s="74" t="s">
        <v>210</v>
      </c>
      <c r="E55" s="76" t="s">
        <v>11</v>
      </c>
      <c r="F55" s="75">
        <v>49.6</v>
      </c>
      <c r="G55" s="77">
        <v>4.32</v>
      </c>
      <c r="H55" s="77">
        <v>5.46</v>
      </c>
      <c r="I55" s="77">
        <v>270.81</v>
      </c>
      <c r="J55" s="78">
        <v>4.2232757842285192E-3</v>
      </c>
    </row>
    <row r="56" spans="1:36" ht="37.5" x14ac:dyDescent="0.2">
      <c r="A56" s="74" t="s">
        <v>211</v>
      </c>
      <c r="B56" s="76" t="s">
        <v>95</v>
      </c>
      <c r="C56" s="76" t="s">
        <v>18</v>
      </c>
      <c r="D56" s="74" t="s">
        <v>212</v>
      </c>
      <c r="E56" s="76" t="s">
        <v>11</v>
      </c>
      <c r="F56" s="75">
        <v>49.6</v>
      </c>
      <c r="G56" s="77">
        <v>13.03</v>
      </c>
      <c r="H56" s="77">
        <v>16.47</v>
      </c>
      <c r="I56" s="77">
        <v>816.91</v>
      </c>
      <c r="J56" s="78">
        <v>1.2739692850685422E-2</v>
      </c>
    </row>
    <row r="57" spans="1:36" x14ac:dyDescent="0.2">
      <c r="A57" s="74" t="s">
        <v>213</v>
      </c>
      <c r="B57" s="76" t="s">
        <v>214</v>
      </c>
      <c r="C57" s="76" t="s">
        <v>18</v>
      </c>
      <c r="D57" s="74" t="s">
        <v>215</v>
      </c>
      <c r="E57" s="76" t="s">
        <v>11</v>
      </c>
      <c r="F57" s="75">
        <v>7.36</v>
      </c>
      <c r="G57" s="77">
        <v>19.37</v>
      </c>
      <c r="H57" s="77">
        <v>24.48</v>
      </c>
      <c r="I57" s="77">
        <v>180.17</v>
      </c>
      <c r="J57" s="78">
        <v>2.8097470479097972E-3</v>
      </c>
    </row>
    <row r="58" spans="1:36" x14ac:dyDescent="0.2">
      <c r="A58" s="70" t="s">
        <v>72</v>
      </c>
      <c r="B58" s="122"/>
      <c r="C58" s="122"/>
      <c r="D58" s="70" t="s">
        <v>25</v>
      </c>
      <c r="E58" s="70"/>
      <c r="F58" s="71"/>
      <c r="G58" s="70"/>
      <c r="H58" s="70"/>
      <c r="I58" s="72">
        <v>546.65</v>
      </c>
      <c r="J58" s="73">
        <v>8.524994303934566E-3</v>
      </c>
    </row>
    <row r="59" spans="1:36" ht="40.5" customHeight="1" thickBot="1" x14ac:dyDescent="0.25">
      <c r="A59" s="74" t="s">
        <v>73</v>
      </c>
      <c r="B59" s="76" t="s">
        <v>96</v>
      </c>
      <c r="C59" s="76" t="s">
        <v>19</v>
      </c>
      <c r="D59" s="74" t="s">
        <v>75</v>
      </c>
      <c r="E59" s="76" t="s">
        <v>11</v>
      </c>
      <c r="F59" s="75">
        <v>59.29</v>
      </c>
      <c r="G59" s="77">
        <v>7.3</v>
      </c>
      <c r="H59" s="77">
        <v>9.2200000000000006</v>
      </c>
      <c r="I59" s="77">
        <v>546.65</v>
      </c>
      <c r="J59" s="78">
        <v>8.524994303934566E-3</v>
      </c>
      <c r="K59" s="6"/>
    </row>
    <row r="60" spans="1:36" ht="30" hidden="1" customHeight="1" x14ac:dyDescent="0.2">
      <c r="A60" s="53"/>
      <c r="B60" s="54"/>
      <c r="C60" s="54"/>
      <c r="D60" s="54"/>
      <c r="E60" s="65"/>
      <c r="F60" s="65"/>
      <c r="G60" s="65"/>
      <c r="H60" s="65"/>
      <c r="I60" s="65"/>
      <c r="J60" s="66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</row>
    <row r="61" spans="1:36" ht="28.5" hidden="1" customHeight="1" x14ac:dyDescent="0.2">
      <c r="A61" s="166"/>
      <c r="B61" s="167"/>
      <c r="C61" s="167"/>
      <c r="D61" s="55"/>
      <c r="E61" s="68"/>
      <c r="F61" s="168" t="s">
        <v>76</v>
      </c>
      <c r="G61" s="169"/>
      <c r="H61" s="170">
        <v>42485.21</v>
      </c>
      <c r="I61" s="169"/>
      <c r="J61" s="171"/>
      <c r="K61" s="6"/>
      <c r="L61" s="1">
        <f>SUM(L14:L60)</f>
        <v>87171.849999999991</v>
      </c>
    </row>
    <row r="62" spans="1:36" ht="39" hidden="1" customHeight="1" x14ac:dyDescent="0.2">
      <c r="A62" s="166"/>
      <c r="B62" s="167"/>
      <c r="C62" s="167"/>
      <c r="D62" s="55"/>
      <c r="E62" s="68"/>
      <c r="F62" s="168" t="s">
        <v>77</v>
      </c>
      <c r="G62" s="169"/>
      <c r="H62" s="170">
        <v>11214.12</v>
      </c>
      <c r="I62" s="169"/>
      <c r="J62" s="171"/>
    </row>
    <row r="63" spans="1:36" ht="31.5" hidden="1" customHeight="1" thickBot="1" x14ac:dyDescent="0.25">
      <c r="A63" s="166"/>
      <c r="B63" s="167"/>
      <c r="C63" s="167"/>
      <c r="D63" s="55"/>
      <c r="E63" s="68"/>
      <c r="F63" s="168" t="s">
        <v>78</v>
      </c>
      <c r="G63" s="169"/>
      <c r="H63" s="170">
        <v>53699.33</v>
      </c>
      <c r="I63" s="169"/>
      <c r="J63" s="171"/>
    </row>
    <row r="64" spans="1:36" ht="34.5" customHeight="1" thickBot="1" x14ac:dyDescent="0.25">
      <c r="A64" s="164" t="s">
        <v>29</v>
      </c>
      <c r="B64" s="165"/>
      <c r="C64" s="165"/>
      <c r="D64" s="165"/>
      <c r="E64" s="165"/>
      <c r="F64" s="165"/>
      <c r="G64" s="165"/>
      <c r="H64" s="165"/>
      <c r="I64" s="50">
        <f>I14</f>
        <v>64123.21</v>
      </c>
      <c r="J64" s="51"/>
    </row>
    <row r="65" spans="1:10" x14ac:dyDescent="0.2">
      <c r="A65" s="56" t="s">
        <v>35</v>
      </c>
      <c r="J65" s="52"/>
    </row>
    <row r="66" spans="1:10" x14ac:dyDescent="0.2">
      <c r="A66" s="56"/>
      <c r="J66" s="52"/>
    </row>
    <row r="67" spans="1:10" x14ac:dyDescent="0.2">
      <c r="A67" s="56"/>
      <c r="D67" s="10" t="s">
        <v>216</v>
      </c>
      <c r="J67" s="52"/>
    </row>
    <row r="68" spans="1:10" x14ac:dyDescent="0.2">
      <c r="A68" s="56"/>
      <c r="J68" s="52"/>
    </row>
    <row r="69" spans="1:10" x14ac:dyDescent="0.2">
      <c r="A69" s="56"/>
      <c r="D69" s="11"/>
      <c r="J69" s="52"/>
    </row>
    <row r="70" spans="1:10" x14ac:dyDescent="0.2">
      <c r="A70" s="56"/>
      <c r="D70" s="131" t="s">
        <v>292</v>
      </c>
      <c r="J70" s="52"/>
    </row>
    <row r="71" spans="1:10" ht="21" thickBot="1" x14ac:dyDescent="0.25">
      <c r="A71" s="57"/>
      <c r="B71" s="123"/>
      <c r="C71" s="123"/>
      <c r="D71" s="130"/>
      <c r="E71" s="58"/>
      <c r="F71" s="59"/>
      <c r="G71" s="59"/>
      <c r="H71" s="59"/>
      <c r="I71" s="59"/>
      <c r="J71" s="60"/>
    </row>
  </sheetData>
  <mergeCells count="29">
    <mergeCell ref="A64:H64"/>
    <mergeCell ref="A61:C61"/>
    <mergeCell ref="A62:C62"/>
    <mergeCell ref="A63:C63"/>
    <mergeCell ref="F61:G61"/>
    <mergeCell ref="H61:J61"/>
    <mergeCell ref="F62:G62"/>
    <mergeCell ref="H62:J62"/>
    <mergeCell ref="F63:G63"/>
    <mergeCell ref="H63:J63"/>
    <mergeCell ref="A11:C11"/>
    <mergeCell ref="A12:I12"/>
    <mergeCell ref="B13:C13"/>
    <mergeCell ref="D7:J7"/>
    <mergeCell ref="G8:J8"/>
    <mergeCell ref="D9:J9"/>
    <mergeCell ref="D11:J11"/>
    <mergeCell ref="A7:C7"/>
    <mergeCell ref="A8:C8"/>
    <mergeCell ref="E8:F8"/>
    <mergeCell ref="A9:C9"/>
    <mergeCell ref="A10:C10"/>
    <mergeCell ref="A6:C6"/>
    <mergeCell ref="A3:I3"/>
    <mergeCell ref="A5:C5"/>
    <mergeCell ref="A4:J4"/>
    <mergeCell ref="A1:J2"/>
    <mergeCell ref="D5:J5"/>
    <mergeCell ref="D6:J6"/>
  </mergeCells>
  <hyperlinks>
    <hyperlink ref="B19" r:id="rId1" display="https://www.orcafascio.com/banco/setop/composicoes/5aada9dcca63ed663c43c302"/>
    <hyperlink ref="B21" r:id="rId2" display="https://www.orcafascio.com/banco/sinapi/composicoes/5ba2cfb314fef9035c789d15?estado_sinapi=MG"/>
    <hyperlink ref="B28" r:id="rId3" display="https://www.orcafascio.com/banco/sinapi/composicoes/5ba2cf9d14fef9035c788e6a?estado_sinapi=MG"/>
    <hyperlink ref="B22" r:id="rId4" display="https://www.orcafascio.com/banco/sinapi/composicoes/5ba2cf9e14fef9035c788ef8?estado_sinapi=MG"/>
    <hyperlink ref="B23" r:id="rId5" display="https://www.orcafascio.com/banco/sinapi/composicoes/5ba2cf9f14fef9035c788fbc?estado_sinapi=MG"/>
    <hyperlink ref="B27" r:id="rId6" display="https://www.orcafascio.com/banco/sinapi/composicoes/5ba2cf9f14fef9035c788fbd?estado_sinapi=MG"/>
    <hyperlink ref="B24" r:id="rId7" display="https://www.orcafascio.com/banco/sinapi/composicoes/5ba2cfab14fef9035c7899b6?estado_sinapi=MG"/>
  </hyperlinks>
  <printOptions horizontalCentered="1"/>
  <pageMargins left="0.51181102362204722" right="0.51181102362204722" top="0.51181102362204722" bottom="0.70866141732283472" header="0" footer="0"/>
  <pageSetup paperSize="9" scale="33" firstPageNumber="0" fitToWidth="0" fitToHeight="0" orientation="landscape" horizontalDpi="300" verticalDpi="300" r:id="rId8"/>
  <headerFooter alignWithMargins="0">
    <oddFooter>&amp;C&amp;P</oddFooter>
  </headerFooter>
  <rowBreaks count="1" manualBreakCount="1">
    <brk id="31" max="9" man="1"/>
  </rowBreaks>
  <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topLeftCell="A16" zoomScale="60" workbookViewId="0">
      <selection activeCell="E28" sqref="A1:E28"/>
    </sheetView>
  </sheetViews>
  <sheetFormatPr defaultColWidth="21.5703125" defaultRowHeight="14.25" x14ac:dyDescent="0.2"/>
  <cols>
    <col min="1" max="1" width="9.42578125" style="103" customWidth="1"/>
    <col min="2" max="2" width="82.7109375" style="80" customWidth="1"/>
    <col min="3" max="3" width="28.85546875" style="103" customWidth="1"/>
    <col min="4" max="4" width="31.42578125" style="80" customWidth="1"/>
    <col min="5" max="5" width="29.140625" style="80" customWidth="1"/>
    <col min="6" max="16384" width="21.5703125" style="80"/>
  </cols>
  <sheetData>
    <row r="1" spans="1:7" ht="15" customHeight="1" x14ac:dyDescent="0.2">
      <c r="A1" s="172" t="s">
        <v>0</v>
      </c>
      <c r="B1" s="173"/>
      <c r="C1" s="79"/>
      <c r="D1" s="174"/>
      <c r="E1" s="175"/>
      <c r="F1" s="176"/>
      <c r="G1" s="176"/>
    </row>
    <row r="2" spans="1:7" ht="21.75" customHeight="1" thickBot="1" x14ac:dyDescent="0.25">
      <c r="A2" s="177" t="s">
        <v>246</v>
      </c>
      <c r="B2" s="178"/>
      <c r="C2" s="179"/>
      <c r="D2" s="179"/>
      <c r="E2" s="180"/>
      <c r="F2" s="176"/>
      <c r="G2" s="176"/>
    </row>
    <row r="3" spans="1:7" ht="19.5" thickBot="1" x14ac:dyDescent="0.25">
      <c r="A3" s="181" t="s">
        <v>149</v>
      </c>
      <c r="B3" s="182"/>
      <c r="C3" s="182"/>
      <c r="D3" s="182"/>
      <c r="E3" s="183"/>
    </row>
    <row r="4" spans="1:7" ht="35.25" customHeight="1" x14ac:dyDescent="0.2">
      <c r="A4" s="249" t="s">
        <v>13</v>
      </c>
      <c r="B4" s="81" t="s">
        <v>8</v>
      </c>
      <c r="C4" s="82" t="s">
        <v>140</v>
      </c>
      <c r="D4" s="82" t="s">
        <v>141</v>
      </c>
      <c r="E4" s="250" t="s">
        <v>142</v>
      </c>
    </row>
    <row r="5" spans="1:7" ht="45" customHeight="1" thickBot="1" x14ac:dyDescent="0.25">
      <c r="A5" s="251" t="s">
        <v>41</v>
      </c>
      <c r="B5" s="70" t="s">
        <v>151</v>
      </c>
      <c r="C5" s="71" t="s">
        <v>217</v>
      </c>
      <c r="D5" s="83" t="s">
        <v>218</v>
      </c>
      <c r="E5" s="252" t="s">
        <v>219</v>
      </c>
    </row>
    <row r="6" spans="1:7" ht="49.5" customHeight="1" thickTop="1" thickBot="1" x14ac:dyDescent="0.25">
      <c r="A6" s="251" t="s">
        <v>42</v>
      </c>
      <c r="B6" s="70" t="s">
        <v>10</v>
      </c>
      <c r="C6" s="71" t="s">
        <v>220</v>
      </c>
      <c r="D6" s="84" t="s">
        <v>221</v>
      </c>
      <c r="E6" s="253" t="s">
        <v>222</v>
      </c>
    </row>
    <row r="7" spans="1:7" ht="54.75" customHeight="1" thickTop="1" thickBot="1" x14ac:dyDescent="0.25">
      <c r="A7" s="251" t="s">
        <v>47</v>
      </c>
      <c r="B7" s="70" t="s">
        <v>20</v>
      </c>
      <c r="C7" s="71" t="s">
        <v>223</v>
      </c>
      <c r="D7" s="84" t="s">
        <v>224</v>
      </c>
      <c r="E7" s="253" t="s">
        <v>225</v>
      </c>
    </row>
    <row r="8" spans="1:7" ht="59.25" customHeight="1" thickTop="1" thickBot="1" x14ac:dyDescent="0.25">
      <c r="A8" s="251" t="s">
        <v>51</v>
      </c>
      <c r="B8" s="70" t="s">
        <v>21</v>
      </c>
      <c r="C8" s="71" t="s">
        <v>226</v>
      </c>
      <c r="D8" s="71" t="s">
        <v>143</v>
      </c>
      <c r="E8" s="253" t="s">
        <v>226</v>
      </c>
    </row>
    <row r="9" spans="1:7" ht="53.25" customHeight="1" thickTop="1" thickBot="1" x14ac:dyDescent="0.25">
      <c r="A9" s="251" t="s">
        <v>53</v>
      </c>
      <c r="B9" s="70" t="s">
        <v>22</v>
      </c>
      <c r="C9" s="71" t="s">
        <v>227</v>
      </c>
      <c r="D9" s="84" t="s">
        <v>228</v>
      </c>
      <c r="E9" s="253" t="s">
        <v>229</v>
      </c>
    </row>
    <row r="10" spans="1:7" ht="62.25" customHeight="1" thickTop="1" thickBot="1" x14ac:dyDescent="0.25">
      <c r="A10" s="251" t="s">
        <v>55</v>
      </c>
      <c r="B10" s="70" t="s">
        <v>180</v>
      </c>
      <c r="C10" s="71" t="s">
        <v>230</v>
      </c>
      <c r="D10" s="71" t="s">
        <v>143</v>
      </c>
      <c r="E10" s="253" t="s">
        <v>230</v>
      </c>
    </row>
    <row r="11" spans="1:7" ht="53.25" customHeight="1" thickTop="1" thickBot="1" x14ac:dyDescent="0.25">
      <c r="A11" s="251" t="s">
        <v>58</v>
      </c>
      <c r="B11" s="70" t="s">
        <v>23</v>
      </c>
      <c r="C11" s="71" t="s">
        <v>231</v>
      </c>
      <c r="D11" s="84" t="s">
        <v>232</v>
      </c>
      <c r="E11" s="253" t="s">
        <v>232</v>
      </c>
    </row>
    <row r="12" spans="1:7" ht="60" customHeight="1" thickTop="1" thickBot="1" x14ac:dyDescent="0.25">
      <c r="A12" s="251" t="s">
        <v>60</v>
      </c>
      <c r="B12" s="70" t="s">
        <v>37</v>
      </c>
      <c r="C12" s="71" t="s">
        <v>233</v>
      </c>
      <c r="D12" s="84" t="s">
        <v>234</v>
      </c>
      <c r="E12" s="253" t="s">
        <v>235</v>
      </c>
    </row>
    <row r="13" spans="1:7" ht="59.25" customHeight="1" thickTop="1" thickBot="1" x14ac:dyDescent="0.25">
      <c r="A13" s="251" t="s">
        <v>62</v>
      </c>
      <c r="B13" s="70" t="s">
        <v>24</v>
      </c>
      <c r="C13" s="71" t="s">
        <v>236</v>
      </c>
      <c r="D13" s="71" t="s">
        <v>143</v>
      </c>
      <c r="E13" s="253" t="s">
        <v>236</v>
      </c>
    </row>
    <row r="14" spans="1:7" ht="59.25" customHeight="1" thickTop="1" thickBot="1" x14ac:dyDescent="0.25">
      <c r="A14" s="251" t="s">
        <v>65</v>
      </c>
      <c r="B14" s="70" t="s">
        <v>74</v>
      </c>
      <c r="C14" s="71" t="s">
        <v>237</v>
      </c>
      <c r="D14" s="84" t="s">
        <v>238</v>
      </c>
      <c r="E14" s="253" t="s">
        <v>238</v>
      </c>
    </row>
    <row r="15" spans="1:7" ht="58.5" customHeight="1" thickTop="1" thickBot="1" x14ac:dyDescent="0.25">
      <c r="A15" s="251" t="s">
        <v>70</v>
      </c>
      <c r="B15" s="70" t="s">
        <v>38</v>
      </c>
      <c r="C15" s="71" t="s">
        <v>239</v>
      </c>
      <c r="D15" s="71" t="s">
        <v>143</v>
      </c>
      <c r="E15" s="253" t="s">
        <v>239</v>
      </c>
    </row>
    <row r="16" spans="1:7" ht="48.75" customHeight="1" thickTop="1" thickBot="1" x14ac:dyDescent="0.25">
      <c r="A16" s="251" t="s">
        <v>72</v>
      </c>
      <c r="B16" s="70" t="s">
        <v>25</v>
      </c>
      <c r="C16" s="71" t="s">
        <v>240</v>
      </c>
      <c r="D16" s="84" t="s">
        <v>240</v>
      </c>
      <c r="E16" s="254" t="s">
        <v>143</v>
      </c>
    </row>
    <row r="17" spans="1:7" ht="45" customHeight="1" thickTop="1" x14ac:dyDescent="0.2">
      <c r="A17" s="255" t="s">
        <v>144</v>
      </c>
      <c r="B17" s="256"/>
      <c r="C17" s="257"/>
      <c r="D17" s="258" t="s">
        <v>241</v>
      </c>
      <c r="E17" s="259" t="s">
        <v>242</v>
      </c>
    </row>
    <row r="18" spans="1:7" ht="42" customHeight="1" x14ac:dyDescent="0.2">
      <c r="A18" s="255" t="s">
        <v>145</v>
      </c>
      <c r="B18" s="256"/>
      <c r="C18" s="257"/>
      <c r="D18" s="258" t="s">
        <v>243</v>
      </c>
      <c r="E18" s="259" t="s">
        <v>244</v>
      </c>
    </row>
    <row r="19" spans="1:7" ht="15.75" customHeight="1" x14ac:dyDescent="0.2">
      <c r="A19" s="255" t="s">
        <v>146</v>
      </c>
      <c r="B19" s="256"/>
      <c r="C19" s="257"/>
      <c r="D19" s="258" t="s">
        <v>241</v>
      </c>
      <c r="E19" s="259" t="s">
        <v>147</v>
      </c>
    </row>
    <row r="20" spans="1:7" ht="20.25" thickBot="1" x14ac:dyDescent="0.25">
      <c r="A20" s="255" t="s">
        <v>148</v>
      </c>
      <c r="B20" s="256"/>
      <c r="C20" s="257"/>
      <c r="D20" s="258" t="s">
        <v>243</v>
      </c>
      <c r="E20" s="259" t="s">
        <v>245</v>
      </c>
    </row>
    <row r="21" spans="1:7" x14ac:dyDescent="0.2">
      <c r="A21" s="85" t="s">
        <v>36</v>
      </c>
      <c r="B21" s="86"/>
      <c r="C21" s="86"/>
      <c r="D21" s="86"/>
      <c r="E21" s="87"/>
      <c r="F21" s="88"/>
      <c r="G21" s="88"/>
    </row>
    <row r="22" spans="1:7" ht="8.25" customHeight="1" x14ac:dyDescent="0.2">
      <c r="A22" s="89"/>
      <c r="B22" s="90"/>
      <c r="C22" s="90"/>
      <c r="D22" s="90"/>
      <c r="E22" s="91"/>
      <c r="F22" s="92"/>
      <c r="G22" s="92"/>
    </row>
    <row r="23" spans="1:7" x14ac:dyDescent="0.2">
      <c r="A23" s="93"/>
      <c r="B23" s="94"/>
      <c r="C23" s="95"/>
      <c r="D23" s="94"/>
      <c r="E23" s="96"/>
    </row>
    <row r="24" spans="1:7" x14ac:dyDescent="0.2">
      <c r="A24" s="93"/>
      <c r="B24" s="97"/>
      <c r="C24" s="98"/>
      <c r="D24" s="94"/>
      <c r="E24" s="96"/>
    </row>
    <row r="25" spans="1:7" x14ac:dyDescent="0.2">
      <c r="A25" s="93"/>
      <c r="B25" s="94" t="s">
        <v>292</v>
      </c>
      <c r="C25" s="95"/>
      <c r="D25" s="94"/>
      <c r="E25" s="96"/>
    </row>
    <row r="26" spans="1:7" x14ac:dyDescent="0.2">
      <c r="A26" s="93"/>
      <c r="B26" s="94"/>
      <c r="C26" s="95"/>
      <c r="D26" s="94"/>
      <c r="E26" s="96"/>
    </row>
    <row r="27" spans="1:7" x14ac:dyDescent="0.2">
      <c r="A27" s="93"/>
      <c r="B27" s="94"/>
      <c r="C27" s="95" t="s">
        <v>286</v>
      </c>
      <c r="D27" s="94"/>
      <c r="E27" s="96"/>
    </row>
    <row r="28" spans="1:7" ht="15" thickBot="1" x14ac:dyDescent="0.25">
      <c r="A28" s="99"/>
      <c r="B28" s="100"/>
      <c r="C28" s="101"/>
      <c r="D28" s="100"/>
      <c r="E28" s="102"/>
    </row>
  </sheetData>
  <mergeCells count="10">
    <mergeCell ref="A19:B19"/>
    <mergeCell ref="A20:B20"/>
    <mergeCell ref="A3:E3"/>
    <mergeCell ref="A17:B17"/>
    <mergeCell ref="A18:B18"/>
    <mergeCell ref="A1:B1"/>
    <mergeCell ref="D1:E1"/>
    <mergeCell ref="F1:G1"/>
    <mergeCell ref="F2:G2"/>
    <mergeCell ref="A2:E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scale="47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view="pageBreakPreview" topLeftCell="A10" zoomScale="80" zoomScaleSheetLayoutView="80" workbookViewId="0">
      <selection activeCell="E11" sqref="E11"/>
    </sheetView>
  </sheetViews>
  <sheetFormatPr defaultRowHeight="14.25" x14ac:dyDescent="0.2"/>
  <cols>
    <col min="1" max="1" width="19.42578125" style="103" bestFit="1" customWidth="1"/>
    <col min="2" max="2" width="94.85546875" style="80" customWidth="1"/>
    <col min="3" max="3" width="11.28515625" style="80" customWidth="1"/>
    <col min="4" max="4" width="11.42578125" style="121" bestFit="1" customWidth="1"/>
    <col min="5" max="5" width="71.85546875" style="80" customWidth="1"/>
    <col min="6" max="16384" width="9.140625" style="80"/>
  </cols>
  <sheetData>
    <row r="1" spans="1:9" ht="15" x14ac:dyDescent="0.2">
      <c r="A1" s="61"/>
      <c r="B1" s="62" t="s">
        <v>0</v>
      </c>
      <c r="C1" s="62"/>
      <c r="D1" s="63"/>
      <c r="E1" s="64"/>
      <c r="F1" s="186"/>
      <c r="G1" s="186"/>
      <c r="H1" s="186"/>
      <c r="I1" s="186"/>
    </row>
    <row r="2" spans="1:9" ht="28.5" customHeight="1" thickBot="1" x14ac:dyDescent="0.25">
      <c r="A2" s="104"/>
      <c r="B2" s="105" t="s">
        <v>283</v>
      </c>
      <c r="C2" s="105"/>
      <c r="D2" s="106"/>
      <c r="E2" s="107"/>
      <c r="F2" s="186"/>
      <c r="G2" s="186"/>
      <c r="H2" s="186"/>
      <c r="I2" s="186"/>
    </row>
    <row r="3" spans="1:9" ht="27.75" customHeight="1" thickBot="1" x14ac:dyDescent="0.25">
      <c r="A3" s="187" t="s">
        <v>138</v>
      </c>
      <c r="B3" s="188"/>
      <c r="C3" s="188"/>
      <c r="D3" s="188"/>
      <c r="E3" s="189"/>
    </row>
    <row r="4" spans="1:9" ht="30" customHeight="1" x14ac:dyDescent="0.2">
      <c r="A4" s="108" t="s">
        <v>13</v>
      </c>
      <c r="B4" s="108" t="s">
        <v>8</v>
      </c>
      <c r="C4" s="108" t="s">
        <v>139</v>
      </c>
      <c r="D4" s="108" t="s">
        <v>40</v>
      </c>
      <c r="E4" s="108" t="s">
        <v>39</v>
      </c>
    </row>
    <row r="5" spans="1:9" ht="24" customHeight="1" x14ac:dyDescent="0.2">
      <c r="A5" s="109" t="s">
        <v>41</v>
      </c>
      <c r="B5" s="109" t="s">
        <v>151</v>
      </c>
      <c r="C5" s="110"/>
      <c r="D5" s="111"/>
      <c r="E5" s="109"/>
    </row>
    <row r="6" spans="1:9" ht="24" customHeight="1" x14ac:dyDescent="0.2">
      <c r="A6" s="109" t="s">
        <v>42</v>
      </c>
      <c r="B6" s="109" t="s">
        <v>10</v>
      </c>
      <c r="C6" s="110"/>
      <c r="D6" s="111"/>
      <c r="E6" s="109"/>
    </row>
    <row r="7" spans="1:9" ht="78" customHeight="1" x14ac:dyDescent="0.2">
      <c r="A7" s="112" t="s">
        <v>43</v>
      </c>
      <c r="B7" s="112" t="s">
        <v>44</v>
      </c>
      <c r="C7" s="113" t="s">
        <v>45</v>
      </c>
      <c r="D7" s="114" t="s">
        <v>132</v>
      </c>
      <c r="E7" s="112" t="s">
        <v>247</v>
      </c>
    </row>
    <row r="8" spans="1:9" ht="73.5" customHeight="1" x14ac:dyDescent="0.2">
      <c r="A8" s="112" t="s">
        <v>46</v>
      </c>
      <c r="B8" s="112" t="s">
        <v>26</v>
      </c>
      <c r="C8" s="113" t="s">
        <v>14</v>
      </c>
      <c r="D8" s="114" t="s">
        <v>248</v>
      </c>
      <c r="E8" s="112" t="s">
        <v>249</v>
      </c>
    </row>
    <row r="9" spans="1:9" ht="52.5" customHeight="1" x14ac:dyDescent="0.2">
      <c r="A9" s="112" t="s">
        <v>152</v>
      </c>
      <c r="B9" s="112" t="s">
        <v>154</v>
      </c>
      <c r="C9" s="113" t="s">
        <v>155</v>
      </c>
      <c r="D9" s="114" t="s">
        <v>248</v>
      </c>
      <c r="E9" s="112" t="s">
        <v>249</v>
      </c>
    </row>
    <row r="10" spans="1:9" ht="185.25" customHeight="1" x14ac:dyDescent="0.2">
      <c r="A10" s="112" t="s">
        <v>156</v>
      </c>
      <c r="B10" s="112" t="s">
        <v>158</v>
      </c>
      <c r="C10" s="113" t="s">
        <v>11</v>
      </c>
      <c r="D10" s="114" t="s">
        <v>250</v>
      </c>
      <c r="E10" s="112" t="s">
        <v>251</v>
      </c>
    </row>
    <row r="11" spans="1:9" ht="51" customHeight="1" x14ac:dyDescent="0.2">
      <c r="A11" s="112" t="s">
        <v>159</v>
      </c>
      <c r="B11" s="112" t="s">
        <v>161</v>
      </c>
      <c r="C11" s="113" t="s">
        <v>14</v>
      </c>
      <c r="D11" s="114" t="s">
        <v>252</v>
      </c>
      <c r="E11" s="112" t="s">
        <v>253</v>
      </c>
    </row>
    <row r="12" spans="1:9" ht="38.25" customHeight="1" x14ac:dyDescent="0.2">
      <c r="A12" s="112" t="s">
        <v>162</v>
      </c>
      <c r="B12" s="112" t="s">
        <v>164</v>
      </c>
      <c r="C12" s="113" t="s">
        <v>67</v>
      </c>
      <c r="D12" s="114" t="s">
        <v>132</v>
      </c>
      <c r="E12" s="112" t="s">
        <v>254</v>
      </c>
    </row>
    <row r="13" spans="1:9" ht="24" customHeight="1" x14ac:dyDescent="0.2">
      <c r="A13" s="109" t="s">
        <v>47</v>
      </c>
      <c r="B13" s="109" t="s">
        <v>20</v>
      </c>
      <c r="C13" s="110"/>
      <c r="D13" s="111"/>
      <c r="E13" s="109"/>
    </row>
    <row r="14" spans="1:9" ht="48.75" customHeight="1" x14ac:dyDescent="0.2">
      <c r="A14" s="112" t="s">
        <v>48</v>
      </c>
      <c r="B14" s="112" t="s">
        <v>166</v>
      </c>
      <c r="C14" s="113" t="s">
        <v>14</v>
      </c>
      <c r="D14" s="114" t="s">
        <v>255</v>
      </c>
      <c r="E14" s="112" t="s">
        <v>256</v>
      </c>
    </row>
    <row r="15" spans="1:9" ht="46.5" customHeight="1" x14ac:dyDescent="0.2">
      <c r="A15" s="112" t="s">
        <v>49</v>
      </c>
      <c r="B15" s="112" t="s">
        <v>27</v>
      </c>
      <c r="C15" s="113" t="s">
        <v>11</v>
      </c>
      <c r="D15" s="114" t="s">
        <v>250</v>
      </c>
      <c r="E15" s="112" t="s">
        <v>257</v>
      </c>
    </row>
    <row r="16" spans="1:9" ht="45.75" customHeight="1" x14ac:dyDescent="0.2">
      <c r="A16" s="112" t="s">
        <v>50</v>
      </c>
      <c r="B16" s="112" t="s">
        <v>168</v>
      </c>
      <c r="C16" s="113" t="s">
        <v>14</v>
      </c>
      <c r="D16" s="114" t="s">
        <v>258</v>
      </c>
      <c r="E16" s="112" t="s">
        <v>259</v>
      </c>
    </row>
    <row r="17" spans="1:5" ht="26.1" customHeight="1" x14ac:dyDescent="0.2">
      <c r="A17" s="109" t="s">
        <v>51</v>
      </c>
      <c r="B17" s="109" t="s">
        <v>21</v>
      </c>
      <c r="C17" s="110"/>
      <c r="D17" s="111"/>
      <c r="E17" s="109"/>
    </row>
    <row r="18" spans="1:5" ht="72.75" customHeight="1" x14ac:dyDescent="0.2">
      <c r="A18" s="112" t="s">
        <v>52</v>
      </c>
      <c r="B18" s="112" t="s">
        <v>170</v>
      </c>
      <c r="C18" s="113" t="s">
        <v>11</v>
      </c>
      <c r="D18" s="114" t="s">
        <v>252</v>
      </c>
      <c r="E18" s="112" t="s">
        <v>260</v>
      </c>
    </row>
    <row r="19" spans="1:5" ht="39" customHeight="1" x14ac:dyDescent="0.2">
      <c r="A19" s="109" t="s">
        <v>53</v>
      </c>
      <c r="B19" s="109" t="s">
        <v>22</v>
      </c>
      <c r="C19" s="110"/>
      <c r="D19" s="111"/>
      <c r="E19" s="109"/>
    </row>
    <row r="20" spans="1:5" ht="54.75" customHeight="1" x14ac:dyDescent="0.2">
      <c r="A20" s="112" t="s">
        <v>54</v>
      </c>
      <c r="B20" s="112" t="s">
        <v>173</v>
      </c>
      <c r="C20" s="113" t="s">
        <v>11</v>
      </c>
      <c r="D20" s="114" t="s">
        <v>261</v>
      </c>
      <c r="E20" s="112" t="s">
        <v>262</v>
      </c>
    </row>
    <row r="21" spans="1:5" ht="70.5" customHeight="1" x14ac:dyDescent="0.2">
      <c r="A21" s="112" t="s">
        <v>174</v>
      </c>
      <c r="B21" s="112" t="s">
        <v>176</v>
      </c>
      <c r="C21" s="113" t="s">
        <v>11</v>
      </c>
      <c r="D21" s="114" t="s">
        <v>263</v>
      </c>
      <c r="E21" s="112" t="s">
        <v>264</v>
      </c>
    </row>
    <row r="22" spans="1:5" ht="54.75" customHeight="1" x14ac:dyDescent="0.2">
      <c r="A22" s="112" t="s">
        <v>177</v>
      </c>
      <c r="B22" s="112" t="s">
        <v>179</v>
      </c>
      <c r="C22" s="113" t="s">
        <v>11</v>
      </c>
      <c r="D22" s="114" t="s">
        <v>263</v>
      </c>
      <c r="E22" s="112" t="s">
        <v>264</v>
      </c>
    </row>
    <row r="23" spans="1:5" ht="26.25" customHeight="1" x14ac:dyDescent="0.2">
      <c r="A23" s="109" t="s">
        <v>55</v>
      </c>
      <c r="B23" s="109" t="s">
        <v>180</v>
      </c>
      <c r="C23" s="110"/>
      <c r="D23" s="111"/>
      <c r="E23" s="109"/>
    </row>
    <row r="24" spans="1:5" ht="59.25" customHeight="1" x14ac:dyDescent="0.2">
      <c r="A24" s="112" t="s">
        <v>56</v>
      </c>
      <c r="B24" s="112" t="s">
        <v>182</v>
      </c>
      <c r="C24" s="113" t="s">
        <v>67</v>
      </c>
      <c r="D24" s="114" t="s">
        <v>132</v>
      </c>
      <c r="E24" s="112" t="s">
        <v>265</v>
      </c>
    </row>
    <row r="25" spans="1:5" ht="112.5" customHeight="1" x14ac:dyDescent="0.2">
      <c r="A25" s="112" t="s">
        <v>57</v>
      </c>
      <c r="B25" s="112" t="s">
        <v>183</v>
      </c>
      <c r="C25" s="113" t="s">
        <v>11</v>
      </c>
      <c r="D25" s="114" t="s">
        <v>266</v>
      </c>
      <c r="E25" s="112" t="s">
        <v>267</v>
      </c>
    </row>
    <row r="26" spans="1:5" ht="26.25" customHeight="1" x14ac:dyDescent="0.2">
      <c r="A26" s="109" t="s">
        <v>58</v>
      </c>
      <c r="B26" s="109" t="s">
        <v>23</v>
      </c>
      <c r="C26" s="110"/>
      <c r="D26" s="111"/>
      <c r="E26" s="109"/>
    </row>
    <row r="27" spans="1:5" ht="56.25" customHeight="1" x14ac:dyDescent="0.2">
      <c r="A27" s="112" t="s">
        <v>59</v>
      </c>
      <c r="B27" s="112" t="s">
        <v>184</v>
      </c>
      <c r="C27" s="113" t="s">
        <v>11</v>
      </c>
      <c r="D27" s="114" t="s">
        <v>136</v>
      </c>
      <c r="E27" s="112" t="s">
        <v>268</v>
      </c>
    </row>
    <row r="28" spans="1:5" ht="53.25" customHeight="1" x14ac:dyDescent="0.2">
      <c r="A28" s="112" t="s">
        <v>82</v>
      </c>
      <c r="B28" s="112" t="s">
        <v>185</v>
      </c>
      <c r="C28" s="113" t="s">
        <v>11</v>
      </c>
      <c r="D28" s="114" t="s">
        <v>136</v>
      </c>
      <c r="E28" s="112" t="s">
        <v>268</v>
      </c>
    </row>
    <row r="29" spans="1:5" ht="54.75" customHeight="1" x14ac:dyDescent="0.2">
      <c r="A29" s="112" t="s">
        <v>186</v>
      </c>
      <c r="B29" s="112" t="s">
        <v>64</v>
      </c>
      <c r="C29" s="113" t="s">
        <v>11</v>
      </c>
      <c r="D29" s="114" t="s">
        <v>136</v>
      </c>
      <c r="E29" s="112" t="s">
        <v>268</v>
      </c>
    </row>
    <row r="30" spans="1:5" ht="15" x14ac:dyDescent="0.2">
      <c r="A30" s="109" t="s">
        <v>60</v>
      </c>
      <c r="B30" s="109" t="s">
        <v>37</v>
      </c>
      <c r="C30" s="110"/>
      <c r="D30" s="111"/>
      <c r="E30" s="109"/>
    </row>
    <row r="31" spans="1:5" ht="36" customHeight="1" x14ac:dyDescent="0.2">
      <c r="A31" s="112" t="s">
        <v>61</v>
      </c>
      <c r="B31" s="112" t="s">
        <v>187</v>
      </c>
      <c r="C31" s="113" t="s">
        <v>67</v>
      </c>
      <c r="D31" s="114" t="s">
        <v>134</v>
      </c>
      <c r="E31" s="112" t="s">
        <v>269</v>
      </c>
    </row>
    <row r="32" spans="1:5" ht="36" customHeight="1" x14ac:dyDescent="0.2">
      <c r="A32" s="112" t="s">
        <v>84</v>
      </c>
      <c r="B32" s="112" t="s">
        <v>188</v>
      </c>
      <c r="C32" s="113" t="s">
        <v>69</v>
      </c>
      <c r="D32" s="114" t="s">
        <v>136</v>
      </c>
      <c r="E32" s="112" t="s">
        <v>270</v>
      </c>
    </row>
    <row r="33" spans="1:5" ht="36.75" customHeight="1" x14ac:dyDescent="0.2">
      <c r="A33" s="112" t="s">
        <v>86</v>
      </c>
      <c r="B33" s="112" t="s">
        <v>189</v>
      </c>
      <c r="C33" s="113" t="s">
        <v>69</v>
      </c>
      <c r="D33" s="114" t="s">
        <v>136</v>
      </c>
      <c r="E33" s="112" t="s">
        <v>271</v>
      </c>
    </row>
    <row r="34" spans="1:5" ht="39" customHeight="1" x14ac:dyDescent="0.2">
      <c r="A34" s="112" t="s">
        <v>88</v>
      </c>
      <c r="B34" s="112" t="s">
        <v>190</v>
      </c>
      <c r="C34" s="113" t="s">
        <v>69</v>
      </c>
      <c r="D34" s="114" t="s">
        <v>135</v>
      </c>
      <c r="E34" s="112" t="s">
        <v>272</v>
      </c>
    </row>
    <row r="35" spans="1:5" ht="44.25" customHeight="1" x14ac:dyDescent="0.2">
      <c r="A35" s="112" t="s">
        <v>191</v>
      </c>
      <c r="B35" s="112" t="s">
        <v>193</v>
      </c>
      <c r="C35" s="113" t="s">
        <v>67</v>
      </c>
      <c r="D35" s="114" t="s">
        <v>132</v>
      </c>
      <c r="E35" s="112" t="s">
        <v>273</v>
      </c>
    </row>
    <row r="36" spans="1:5" ht="48" customHeight="1" x14ac:dyDescent="0.2">
      <c r="A36" s="112" t="s">
        <v>194</v>
      </c>
      <c r="B36" s="112" t="s">
        <v>196</v>
      </c>
      <c r="C36" s="113" t="s">
        <v>67</v>
      </c>
      <c r="D36" s="114" t="s">
        <v>132</v>
      </c>
      <c r="E36" s="112" t="s">
        <v>273</v>
      </c>
    </row>
    <row r="37" spans="1:5" ht="47.25" customHeight="1" x14ac:dyDescent="0.2">
      <c r="A37" s="112" t="s">
        <v>197</v>
      </c>
      <c r="B37" s="112" t="s">
        <v>199</v>
      </c>
      <c r="C37" s="113" t="s">
        <v>97</v>
      </c>
      <c r="D37" s="114" t="s">
        <v>134</v>
      </c>
      <c r="E37" s="112" t="s">
        <v>274</v>
      </c>
    </row>
    <row r="38" spans="1:5" ht="60.75" customHeight="1" x14ac:dyDescent="0.2">
      <c r="A38" s="112" t="s">
        <v>200</v>
      </c>
      <c r="B38" s="112" t="s">
        <v>202</v>
      </c>
      <c r="C38" s="113" t="s">
        <v>97</v>
      </c>
      <c r="D38" s="114" t="s">
        <v>133</v>
      </c>
      <c r="E38" s="112" t="s">
        <v>275</v>
      </c>
    </row>
    <row r="39" spans="1:5" ht="33.75" customHeight="1" x14ac:dyDescent="0.2">
      <c r="A39" s="112" t="s">
        <v>203</v>
      </c>
      <c r="B39" s="112" t="s">
        <v>205</v>
      </c>
      <c r="C39" s="113" t="s">
        <v>67</v>
      </c>
      <c r="D39" s="114" t="s">
        <v>133</v>
      </c>
      <c r="E39" s="112" t="s">
        <v>275</v>
      </c>
    </row>
    <row r="40" spans="1:5" ht="33" customHeight="1" x14ac:dyDescent="0.2">
      <c r="A40" s="109" t="s">
        <v>62</v>
      </c>
      <c r="B40" s="109" t="s">
        <v>24</v>
      </c>
      <c r="C40" s="110"/>
      <c r="D40" s="111"/>
      <c r="E40" s="109"/>
    </row>
    <row r="41" spans="1:5" ht="45" customHeight="1" x14ac:dyDescent="0.2">
      <c r="A41" s="112" t="s">
        <v>63</v>
      </c>
      <c r="B41" s="112" t="s">
        <v>28</v>
      </c>
      <c r="C41" s="113" t="s">
        <v>11</v>
      </c>
      <c r="D41" s="114" t="s">
        <v>276</v>
      </c>
      <c r="E41" s="112" t="s">
        <v>277</v>
      </c>
    </row>
    <row r="42" spans="1:5" ht="22.5" customHeight="1" x14ac:dyDescent="0.2">
      <c r="A42" s="109" t="s">
        <v>65</v>
      </c>
      <c r="B42" s="109" t="s">
        <v>74</v>
      </c>
      <c r="C42" s="110"/>
      <c r="D42" s="111"/>
      <c r="E42" s="109"/>
    </row>
    <row r="43" spans="1:5" ht="199.5" x14ac:dyDescent="0.2">
      <c r="A43" s="112" t="s">
        <v>66</v>
      </c>
      <c r="B43" s="112" t="s">
        <v>207</v>
      </c>
      <c r="C43" s="113" t="s">
        <v>11</v>
      </c>
      <c r="D43" s="114" t="s">
        <v>250</v>
      </c>
      <c r="E43" s="112" t="s">
        <v>278</v>
      </c>
    </row>
    <row r="44" spans="1:5" ht="171" x14ac:dyDescent="0.2">
      <c r="A44" s="112" t="s">
        <v>68</v>
      </c>
      <c r="B44" s="112" t="s">
        <v>209</v>
      </c>
      <c r="C44" s="113" t="s">
        <v>11</v>
      </c>
      <c r="D44" s="114" t="s">
        <v>250</v>
      </c>
      <c r="E44" s="112" t="s">
        <v>279</v>
      </c>
    </row>
    <row r="45" spans="1:5" ht="23.25" customHeight="1" x14ac:dyDescent="0.2">
      <c r="A45" s="109" t="s">
        <v>70</v>
      </c>
      <c r="B45" s="109" t="s">
        <v>38</v>
      </c>
      <c r="C45" s="110"/>
      <c r="D45" s="111"/>
      <c r="E45" s="109"/>
    </row>
    <row r="46" spans="1:5" ht="42.75" x14ac:dyDescent="0.2">
      <c r="A46" s="112" t="s">
        <v>71</v>
      </c>
      <c r="B46" s="112" t="s">
        <v>210</v>
      </c>
      <c r="C46" s="113" t="s">
        <v>11</v>
      </c>
      <c r="D46" s="114" t="s">
        <v>280</v>
      </c>
      <c r="E46" s="112" t="s">
        <v>281</v>
      </c>
    </row>
    <row r="47" spans="1:5" ht="42.75" x14ac:dyDescent="0.2">
      <c r="A47" s="112" t="s">
        <v>211</v>
      </c>
      <c r="B47" s="112" t="s">
        <v>212</v>
      </c>
      <c r="C47" s="113" t="s">
        <v>11</v>
      </c>
      <c r="D47" s="114" t="s">
        <v>280</v>
      </c>
      <c r="E47" s="112" t="s">
        <v>281</v>
      </c>
    </row>
    <row r="48" spans="1:5" ht="42.75" x14ac:dyDescent="0.2">
      <c r="A48" s="112" t="s">
        <v>213</v>
      </c>
      <c r="B48" s="112" t="s">
        <v>215</v>
      </c>
      <c r="C48" s="113" t="s">
        <v>11</v>
      </c>
      <c r="D48" s="114" t="s">
        <v>282</v>
      </c>
      <c r="E48" s="112" t="s">
        <v>281</v>
      </c>
    </row>
    <row r="49" spans="1:5" ht="18.75" customHeight="1" x14ac:dyDescent="0.2">
      <c r="A49" s="109" t="s">
        <v>72</v>
      </c>
      <c r="B49" s="109" t="s">
        <v>25</v>
      </c>
      <c r="C49" s="110"/>
      <c r="D49" s="111"/>
      <c r="E49" s="109"/>
    </row>
    <row r="50" spans="1:5" ht="51.75" customHeight="1" thickBot="1" x14ac:dyDescent="0.25">
      <c r="A50" s="112" t="s">
        <v>73</v>
      </c>
      <c r="B50" s="112" t="s">
        <v>75</v>
      </c>
      <c r="C50" s="113" t="s">
        <v>11</v>
      </c>
      <c r="D50" s="114" t="s">
        <v>263</v>
      </c>
      <c r="E50" s="112" t="s">
        <v>264</v>
      </c>
    </row>
    <row r="51" spans="1:5" x14ac:dyDescent="0.2">
      <c r="A51" s="115" t="s">
        <v>137</v>
      </c>
      <c r="B51" s="116"/>
      <c r="C51" s="116"/>
      <c r="D51" s="117"/>
      <c r="E51" s="118"/>
    </row>
    <row r="52" spans="1:5" x14ac:dyDescent="0.2">
      <c r="A52" s="93"/>
      <c r="B52" s="94"/>
      <c r="C52" s="94"/>
      <c r="D52" s="119"/>
      <c r="E52" s="96" t="s">
        <v>216</v>
      </c>
    </row>
    <row r="53" spans="1:5" x14ac:dyDescent="0.2">
      <c r="A53" s="93"/>
      <c r="B53" s="94"/>
      <c r="C53" s="94"/>
      <c r="D53" s="119"/>
      <c r="E53" s="96"/>
    </row>
    <row r="54" spans="1:5" x14ac:dyDescent="0.2">
      <c r="A54" s="93"/>
      <c r="B54" s="184"/>
      <c r="C54" s="184"/>
      <c r="D54" s="184"/>
      <c r="E54" s="96"/>
    </row>
    <row r="55" spans="1:5" x14ac:dyDescent="0.2">
      <c r="A55" s="93"/>
      <c r="B55" s="185" t="s">
        <v>292</v>
      </c>
      <c r="C55" s="185"/>
      <c r="D55" s="185"/>
      <c r="E55" s="96"/>
    </row>
    <row r="56" spans="1:5" ht="15" thickBot="1" x14ac:dyDescent="0.25">
      <c r="A56" s="99"/>
      <c r="B56" s="100"/>
      <c r="C56" s="100"/>
      <c r="D56" s="120"/>
      <c r="E56" s="102"/>
    </row>
  </sheetData>
  <mergeCells count="7">
    <mergeCell ref="B54:D54"/>
    <mergeCell ref="B55:D55"/>
    <mergeCell ref="F1:G1"/>
    <mergeCell ref="H1:I1"/>
    <mergeCell ref="F2:G2"/>
    <mergeCell ref="H2:I2"/>
    <mergeCell ref="A3:E3"/>
  </mergeCells>
  <pageMargins left="0.511811024" right="0.511811024" top="0.78740157499999996" bottom="0.78740157499999996" header="0.31496062000000002" footer="0.31496062000000002"/>
  <pageSetup paperSize="9" scale="43" orientation="portrait" horizontalDpi="30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view="pageBreakPreview" topLeftCell="A31" zoomScale="120" zoomScaleSheetLayoutView="120" workbookViewId="0">
      <selection activeCell="C45" sqref="C45"/>
    </sheetView>
  </sheetViews>
  <sheetFormatPr defaultRowHeight="12.75" x14ac:dyDescent="0.2"/>
  <cols>
    <col min="1" max="8" width="9.140625" style="23"/>
    <col min="9" max="9" width="10.42578125" style="23" customWidth="1"/>
    <col min="10" max="10" width="16.5703125" style="23" customWidth="1"/>
    <col min="11" max="16384" width="9.140625" style="23"/>
  </cols>
  <sheetData>
    <row r="1" spans="1:10" ht="15.75" x14ac:dyDescent="0.25">
      <c r="A1" s="190" t="str">
        <f>"Quadro de Composição do BDI"</f>
        <v>Quadro de Composição do BDI</v>
      </c>
      <c r="B1" s="191"/>
      <c r="C1" s="191"/>
      <c r="D1" s="191"/>
      <c r="E1" s="191"/>
      <c r="F1" s="191"/>
      <c r="G1" s="191"/>
      <c r="H1" s="191"/>
      <c r="I1" s="191"/>
      <c r="J1" s="192"/>
    </row>
    <row r="2" spans="1:10" ht="21.75" customHeight="1" thickBot="1" x14ac:dyDescent="0.25">
      <c r="A2" s="193" t="s">
        <v>125</v>
      </c>
      <c r="B2" s="194"/>
      <c r="C2" s="194"/>
      <c r="D2" s="194"/>
      <c r="E2" s="194"/>
      <c r="F2" s="194"/>
      <c r="G2" s="194"/>
      <c r="H2" s="194"/>
      <c r="I2" s="194"/>
      <c r="J2" s="195"/>
    </row>
    <row r="3" spans="1:10" ht="17.25" customHeight="1" thickBot="1" x14ac:dyDescent="0.25">
      <c r="A3" s="196" t="s">
        <v>284</v>
      </c>
      <c r="B3" s="197"/>
      <c r="C3" s="197"/>
      <c r="D3" s="197"/>
      <c r="E3" s="197"/>
      <c r="F3" s="197"/>
      <c r="G3" s="197"/>
      <c r="H3" s="197"/>
      <c r="I3" s="197"/>
      <c r="J3" s="198"/>
    </row>
    <row r="4" spans="1:10" x14ac:dyDescent="0.2">
      <c r="A4" s="27"/>
      <c r="B4" s="28"/>
      <c r="C4" s="28"/>
      <c r="D4" s="28"/>
      <c r="E4" s="28"/>
      <c r="F4" s="28"/>
      <c r="G4" s="28"/>
      <c r="H4" s="28"/>
      <c r="I4" s="28"/>
      <c r="J4" s="29"/>
    </row>
    <row r="5" spans="1:10" x14ac:dyDescent="0.2">
      <c r="A5" s="199" t="s">
        <v>98</v>
      </c>
      <c r="B5" s="200"/>
      <c r="C5" s="200"/>
      <c r="D5" s="200"/>
      <c r="E5" s="200"/>
      <c r="F5" s="200"/>
      <c r="G5" s="200"/>
      <c r="H5" s="200"/>
      <c r="I5" s="201">
        <v>0.5</v>
      </c>
      <c r="J5" s="202"/>
    </row>
    <row r="6" spans="1:10" x14ac:dyDescent="0.2">
      <c r="A6" s="203" t="s">
        <v>99</v>
      </c>
      <c r="B6" s="204"/>
      <c r="C6" s="204"/>
      <c r="D6" s="204"/>
      <c r="E6" s="204"/>
      <c r="F6" s="204"/>
      <c r="G6" s="204"/>
      <c r="H6" s="204"/>
      <c r="I6" s="201">
        <v>0.05</v>
      </c>
      <c r="J6" s="202"/>
    </row>
    <row r="7" spans="1:10" ht="8.25" customHeight="1" x14ac:dyDescent="0.2">
      <c r="A7" s="30"/>
      <c r="B7" s="14"/>
      <c r="C7" s="14"/>
      <c r="D7" s="14"/>
      <c r="E7" s="14"/>
      <c r="F7" s="14"/>
      <c r="G7" s="14"/>
      <c r="H7" s="14"/>
      <c r="I7" s="14"/>
      <c r="J7" s="31"/>
    </row>
    <row r="8" spans="1:10" ht="8.25" customHeight="1" x14ac:dyDescent="0.2">
      <c r="A8" s="32"/>
      <c r="B8" s="22"/>
      <c r="C8" s="22"/>
      <c r="D8" s="22"/>
      <c r="E8" s="22"/>
      <c r="F8" s="22"/>
      <c r="G8" s="22"/>
      <c r="H8" s="22"/>
      <c r="I8" s="22"/>
      <c r="J8" s="33"/>
    </row>
    <row r="9" spans="1:10" ht="15.75" x14ac:dyDescent="0.25">
      <c r="A9" s="207" t="s">
        <v>4</v>
      </c>
      <c r="B9" s="208"/>
      <c r="C9" s="208"/>
      <c r="D9" s="208"/>
      <c r="E9" s="208"/>
      <c r="F9" s="208"/>
      <c r="G9" s="208"/>
      <c r="H9" s="208"/>
      <c r="I9" s="208"/>
      <c r="J9" s="209"/>
    </row>
    <row r="10" spans="1:10" ht="9.75" customHeight="1" x14ac:dyDescent="0.2">
      <c r="A10" s="32"/>
      <c r="B10" s="22"/>
      <c r="C10" s="22"/>
      <c r="D10" s="22"/>
      <c r="E10" s="22"/>
      <c r="F10" s="22"/>
      <c r="G10" s="22"/>
      <c r="H10" s="22"/>
      <c r="I10" s="22"/>
      <c r="J10" s="33"/>
    </row>
    <row r="11" spans="1:10" x14ac:dyDescent="0.2">
      <c r="A11" s="210" t="s">
        <v>100</v>
      </c>
      <c r="B11" s="211"/>
      <c r="C11" s="211"/>
      <c r="D11" s="211"/>
      <c r="E11" s="211"/>
      <c r="F11" s="211"/>
      <c r="G11" s="211"/>
      <c r="H11" s="211"/>
      <c r="I11" s="211"/>
      <c r="J11" s="212"/>
    </row>
    <row r="12" spans="1:10" x14ac:dyDescent="0.2">
      <c r="A12" s="213" t="s">
        <v>101</v>
      </c>
      <c r="B12" s="214"/>
      <c r="C12" s="214"/>
      <c r="D12" s="214"/>
      <c r="E12" s="214"/>
      <c r="F12" s="214"/>
      <c r="G12" s="214"/>
      <c r="H12" s="214"/>
      <c r="I12" s="214"/>
      <c r="J12" s="215"/>
    </row>
    <row r="13" spans="1:10" x14ac:dyDescent="0.2">
      <c r="A13" s="32"/>
      <c r="B13" s="22"/>
      <c r="C13" s="22"/>
      <c r="D13" s="22"/>
      <c r="E13" s="22"/>
      <c r="F13" s="22"/>
      <c r="G13" s="22"/>
      <c r="H13" s="22"/>
      <c r="I13" s="22"/>
      <c r="J13" s="33"/>
    </row>
    <row r="14" spans="1:10" x14ac:dyDescent="0.2">
      <c r="A14" s="216" t="s">
        <v>102</v>
      </c>
      <c r="B14" s="217"/>
      <c r="C14" s="217"/>
      <c r="D14" s="217"/>
      <c r="E14" s="217"/>
      <c r="F14" s="217"/>
      <c r="G14" s="217"/>
      <c r="H14" s="217"/>
      <c r="I14" s="217" t="s">
        <v>103</v>
      </c>
      <c r="J14" s="218" t="s">
        <v>104</v>
      </c>
    </row>
    <row r="15" spans="1:10" ht="20.25" customHeight="1" x14ac:dyDescent="0.2">
      <c r="A15" s="216"/>
      <c r="B15" s="217"/>
      <c r="C15" s="217"/>
      <c r="D15" s="217"/>
      <c r="E15" s="217"/>
      <c r="F15" s="217"/>
      <c r="G15" s="217"/>
      <c r="H15" s="217"/>
      <c r="I15" s="217"/>
      <c r="J15" s="218"/>
    </row>
    <row r="16" spans="1:10" ht="14.25" customHeight="1" x14ac:dyDescent="0.2">
      <c r="A16" s="205" t="str">
        <f>IF($J$17=$A$144,"Encargos Sociais incidentes sobre a mão de obra","Administração Central")</f>
        <v>Administração Central</v>
      </c>
      <c r="B16" s="206"/>
      <c r="C16" s="206"/>
      <c r="D16" s="206"/>
      <c r="E16" s="206"/>
      <c r="F16" s="206"/>
      <c r="G16" s="206"/>
      <c r="H16" s="206"/>
      <c r="I16" s="15" t="s">
        <v>126</v>
      </c>
      <c r="J16" s="34">
        <v>0.04</v>
      </c>
    </row>
    <row r="17" spans="1:10" ht="14.25" customHeight="1" x14ac:dyDescent="0.2">
      <c r="A17" s="205" t="str">
        <f>IF($J$17=$A$144,"Administração Central da empresa ou consultoria - overhead","Seguro e Garantia")</f>
        <v>Seguro e Garantia</v>
      </c>
      <c r="B17" s="206"/>
      <c r="C17" s="206"/>
      <c r="D17" s="206"/>
      <c r="E17" s="206"/>
      <c r="F17" s="206"/>
      <c r="G17" s="206"/>
      <c r="H17" s="206"/>
      <c r="I17" s="15" t="s">
        <v>127</v>
      </c>
      <c r="J17" s="34">
        <v>8.0000000000000002E-3</v>
      </c>
    </row>
    <row r="18" spans="1:10" ht="14.25" x14ac:dyDescent="0.2">
      <c r="A18" s="205" t="str">
        <f>IF($J$17=$A$144,"","Risco")</f>
        <v>Risco</v>
      </c>
      <c r="B18" s="206"/>
      <c r="C18" s="206"/>
      <c r="D18" s="206"/>
      <c r="E18" s="206"/>
      <c r="F18" s="206"/>
      <c r="G18" s="206"/>
      <c r="H18" s="206"/>
      <c r="I18" s="15" t="s">
        <v>128</v>
      </c>
      <c r="J18" s="34">
        <v>9.7000000000000003E-3</v>
      </c>
    </row>
    <row r="19" spans="1:10" ht="14.25" x14ac:dyDescent="0.2">
      <c r="A19" s="205" t="str">
        <f>IF($J$17=$A$144,"","Despesas Financeiras")</f>
        <v>Despesas Financeiras</v>
      </c>
      <c r="B19" s="206"/>
      <c r="C19" s="206"/>
      <c r="D19" s="206"/>
      <c r="E19" s="206"/>
      <c r="F19" s="206"/>
      <c r="G19" s="206"/>
      <c r="H19" s="206"/>
      <c r="I19" s="15" t="s">
        <v>129</v>
      </c>
      <c r="J19" s="34">
        <v>5.8999999999999999E-3</v>
      </c>
    </row>
    <row r="20" spans="1:10" ht="14.25" customHeight="1" x14ac:dyDescent="0.2">
      <c r="A20" s="205" t="str">
        <f>IF($J$17=$A$144,"Margem bruta da empresa de consultoria","Lucro")</f>
        <v>Lucro</v>
      </c>
      <c r="B20" s="206"/>
      <c r="C20" s="206"/>
      <c r="D20" s="206"/>
      <c r="E20" s="206"/>
      <c r="F20" s="206"/>
      <c r="G20" s="206"/>
      <c r="H20" s="206"/>
      <c r="I20" s="15" t="s">
        <v>130</v>
      </c>
      <c r="J20" s="34">
        <v>6.1600000000000002E-2</v>
      </c>
    </row>
    <row r="21" spans="1:10" ht="14.25" customHeight="1" x14ac:dyDescent="0.2">
      <c r="A21" s="205" t="s">
        <v>105</v>
      </c>
      <c r="B21" s="206"/>
      <c r="C21" s="206"/>
      <c r="D21" s="206"/>
      <c r="E21" s="206"/>
      <c r="F21" s="206"/>
      <c r="G21" s="206"/>
      <c r="H21" s="206"/>
      <c r="I21" s="15" t="s">
        <v>106</v>
      </c>
      <c r="J21" s="34">
        <v>3.6499999999999998E-2</v>
      </c>
    </row>
    <row r="22" spans="1:10" ht="18.75" customHeight="1" x14ac:dyDescent="0.2">
      <c r="A22" s="205" t="s">
        <v>107</v>
      </c>
      <c r="B22" s="206"/>
      <c r="C22" s="206"/>
      <c r="D22" s="206"/>
      <c r="E22" s="206"/>
      <c r="F22" s="206"/>
      <c r="G22" s="206"/>
      <c r="H22" s="206"/>
      <c r="I22" s="15" t="s">
        <v>108</v>
      </c>
      <c r="J22" s="35">
        <v>2.5000000000000001E-2</v>
      </c>
    </row>
    <row r="23" spans="1:10" ht="32.25" customHeight="1" x14ac:dyDescent="0.2">
      <c r="A23" s="205" t="s">
        <v>109</v>
      </c>
      <c r="B23" s="206"/>
      <c r="C23" s="206"/>
      <c r="D23" s="206"/>
      <c r="E23" s="206"/>
      <c r="F23" s="206"/>
      <c r="G23" s="206"/>
      <c r="H23" s="206"/>
      <c r="I23" s="15" t="s">
        <v>110</v>
      </c>
      <c r="J23" s="35">
        <v>4.4999999999999998E-2</v>
      </c>
    </row>
    <row r="24" spans="1:10" ht="28.5" customHeight="1" x14ac:dyDescent="0.2">
      <c r="A24" s="205" t="s">
        <v>111</v>
      </c>
      <c r="B24" s="206"/>
      <c r="C24" s="206"/>
      <c r="D24" s="206"/>
      <c r="E24" s="206"/>
      <c r="F24" s="206"/>
      <c r="G24" s="206"/>
      <c r="H24" s="206"/>
      <c r="I24" s="16" t="s">
        <v>112</v>
      </c>
      <c r="J24" s="35">
        <v>0.20349999999999999</v>
      </c>
    </row>
    <row r="25" spans="1:10" ht="15" x14ac:dyDescent="0.2">
      <c r="A25" s="219" t="s">
        <v>113</v>
      </c>
      <c r="B25" s="220"/>
      <c r="C25" s="220"/>
      <c r="D25" s="220"/>
      <c r="E25" s="220"/>
      <c r="F25" s="220"/>
      <c r="G25" s="220"/>
      <c r="H25" s="220"/>
      <c r="I25" s="17" t="s">
        <v>114</v>
      </c>
      <c r="J25" s="36">
        <v>0.2641</v>
      </c>
    </row>
    <row r="26" spans="1:10" x14ac:dyDescent="0.2">
      <c r="A26" s="32"/>
      <c r="B26" s="22"/>
      <c r="C26" s="22"/>
      <c r="D26" s="22"/>
      <c r="E26" s="22"/>
      <c r="F26" s="22"/>
      <c r="G26" s="22"/>
      <c r="H26" s="22"/>
      <c r="I26" s="22"/>
      <c r="J26" s="33"/>
    </row>
    <row r="27" spans="1:10" x14ac:dyDescent="0.2">
      <c r="A27" s="221" t="s">
        <v>115</v>
      </c>
      <c r="B27" s="222"/>
      <c r="C27" s="222"/>
      <c r="D27" s="222"/>
      <c r="E27" s="222"/>
      <c r="F27" s="222"/>
      <c r="G27" s="222"/>
      <c r="H27" s="222"/>
      <c r="I27" s="222"/>
      <c r="J27" s="223"/>
    </row>
    <row r="28" spans="1:10" ht="15.75" x14ac:dyDescent="0.25">
      <c r="A28" s="37"/>
      <c r="B28" s="24"/>
      <c r="C28" s="24"/>
      <c r="D28" s="228" t="s">
        <v>116</v>
      </c>
      <c r="E28" s="229" t="str">
        <f>IF($J12=$A$139,"(1+K1+K2)*(1+K3)","(1+AC + S + R + G)*(1 + DF)*(1+L)")</f>
        <v>(1+K1+K2)*(1+K3)</v>
      </c>
      <c r="F28" s="229"/>
      <c r="G28" s="229"/>
      <c r="H28" s="230" t="s">
        <v>117</v>
      </c>
      <c r="I28" s="24"/>
      <c r="J28" s="38"/>
    </row>
    <row r="29" spans="1:10" ht="15.75" x14ac:dyDescent="0.2">
      <c r="A29" s="37"/>
      <c r="B29" s="24"/>
      <c r="C29" s="24"/>
      <c r="D29" s="228"/>
      <c r="E29" s="231" t="s">
        <v>118</v>
      </c>
      <c r="F29" s="231"/>
      <c r="G29" s="231"/>
      <c r="H29" s="230"/>
      <c r="I29" s="24"/>
      <c r="J29" s="38"/>
    </row>
    <row r="30" spans="1:10" x14ac:dyDescent="0.2">
      <c r="A30" s="39"/>
      <c r="B30" s="18"/>
      <c r="C30" s="18"/>
      <c r="D30" s="18"/>
      <c r="E30" s="18"/>
      <c r="F30" s="18"/>
      <c r="G30" s="18"/>
      <c r="H30" s="18"/>
      <c r="I30" s="18"/>
      <c r="J30" s="40"/>
    </row>
    <row r="31" spans="1:10" ht="30.75" customHeight="1" x14ac:dyDescent="0.2">
      <c r="A31" s="232" t="s">
        <v>131</v>
      </c>
      <c r="B31" s="233"/>
      <c r="C31" s="233"/>
      <c r="D31" s="233"/>
      <c r="E31" s="233"/>
      <c r="F31" s="233"/>
      <c r="G31" s="233"/>
      <c r="H31" s="233"/>
      <c r="I31" s="233"/>
      <c r="J31" s="234"/>
    </row>
    <row r="32" spans="1:10" x14ac:dyDescent="0.2">
      <c r="A32" s="32"/>
      <c r="B32" s="22"/>
      <c r="C32" s="22"/>
      <c r="D32" s="22"/>
      <c r="E32" s="22"/>
      <c r="F32" s="22"/>
      <c r="G32" s="22"/>
      <c r="H32" s="22"/>
      <c r="I32" s="22"/>
      <c r="J32" s="33"/>
    </row>
    <row r="33" spans="1:10" ht="43.5" hidden="1" customHeight="1" x14ac:dyDescent="0.2">
      <c r="A33" s="235" t="e">
        <f ca="1">CONCATENATE("Declaro para os devidos fins que o regime de Contribuição Previdenciária sobre a Receita Bruta adotado para elaboração do orçamento foi ",IF(DESONERACAO="Sim","COM","SEM")," Desoneração, e que esta é a alternativa mais adequada para a Administração Pública.")</f>
        <v>#VALUE!</v>
      </c>
      <c r="B33" s="236"/>
      <c r="C33" s="236"/>
      <c r="D33" s="236"/>
      <c r="E33" s="236"/>
      <c r="F33" s="236"/>
      <c r="G33" s="236"/>
      <c r="H33" s="236"/>
      <c r="I33" s="236"/>
      <c r="J33" s="237"/>
    </row>
    <row r="34" spans="1:10" x14ac:dyDescent="0.2">
      <c r="A34" s="32"/>
      <c r="B34" s="22"/>
      <c r="C34" s="22"/>
      <c r="D34" s="22"/>
      <c r="E34" s="22"/>
      <c r="F34" s="22"/>
      <c r="G34" s="22"/>
      <c r="H34" s="22"/>
      <c r="I34" s="22"/>
      <c r="J34" s="33"/>
    </row>
    <row r="35" spans="1:10" x14ac:dyDescent="0.2">
      <c r="A35" s="32" t="s">
        <v>119</v>
      </c>
      <c r="B35" s="22"/>
      <c r="C35" s="22"/>
      <c r="D35" s="22"/>
      <c r="E35" s="22"/>
      <c r="F35" s="22"/>
      <c r="G35" s="22"/>
      <c r="H35" s="22"/>
      <c r="I35" s="22"/>
      <c r="J35" s="33"/>
    </row>
    <row r="36" spans="1:10" x14ac:dyDescent="0.2">
      <c r="A36" s="238"/>
      <c r="B36" s="239"/>
      <c r="C36" s="239"/>
      <c r="D36" s="239"/>
      <c r="E36" s="239"/>
      <c r="F36" s="239"/>
      <c r="G36" s="239"/>
      <c r="H36" s="239"/>
      <c r="I36" s="239"/>
      <c r="J36" s="240"/>
    </row>
    <row r="37" spans="1:10" x14ac:dyDescent="0.2">
      <c r="A37" s="32"/>
      <c r="B37" s="22"/>
      <c r="C37" s="22"/>
      <c r="D37" s="22"/>
      <c r="E37" s="22"/>
      <c r="F37" s="22"/>
      <c r="G37" s="22"/>
      <c r="H37" s="22"/>
      <c r="I37" s="22"/>
      <c r="J37" s="33"/>
    </row>
    <row r="38" spans="1:10" x14ac:dyDescent="0.2">
      <c r="A38" s="241" t="str">
        <f>Import_Município</f>
        <v>Itapecerica/MG</v>
      </c>
      <c r="B38" s="242"/>
      <c r="C38" s="242"/>
      <c r="D38" s="242"/>
      <c r="E38" s="22"/>
      <c r="F38" s="22"/>
      <c r="G38" s="243" t="s">
        <v>285</v>
      </c>
      <c r="H38" s="243"/>
      <c r="I38" s="243"/>
      <c r="J38" s="244"/>
    </row>
    <row r="39" spans="1:10" x14ac:dyDescent="0.2">
      <c r="A39" s="245" t="s">
        <v>120</v>
      </c>
      <c r="B39" s="246"/>
      <c r="C39" s="246"/>
      <c r="D39" s="246"/>
      <c r="E39" s="22"/>
      <c r="F39" s="41"/>
      <c r="G39" s="19" t="s">
        <v>121</v>
      </c>
      <c r="H39" s="25"/>
      <c r="I39" s="25"/>
      <c r="J39" s="42"/>
    </row>
    <row r="40" spans="1:10" x14ac:dyDescent="0.2">
      <c r="A40" s="32"/>
      <c r="B40" s="22"/>
      <c r="C40" s="22"/>
      <c r="D40" s="22"/>
      <c r="E40" s="22"/>
      <c r="F40" s="22"/>
      <c r="G40" s="22"/>
      <c r="H40" s="22"/>
      <c r="I40" s="22"/>
      <c r="J40" s="33"/>
    </row>
    <row r="41" spans="1:10" ht="15" x14ac:dyDescent="0.2">
      <c r="A41" s="247"/>
      <c r="B41" s="248"/>
      <c r="C41" s="248"/>
      <c r="D41" s="248"/>
      <c r="E41" s="20"/>
      <c r="F41" s="22"/>
      <c r="G41" s="22"/>
      <c r="H41" s="22"/>
      <c r="I41" s="22"/>
      <c r="J41" s="33"/>
    </row>
    <row r="42" spans="1:10" x14ac:dyDescent="0.2">
      <c r="A42" s="226" t="s">
        <v>33</v>
      </c>
      <c r="B42" s="227"/>
      <c r="C42" s="227"/>
      <c r="D42" s="227"/>
      <c r="E42" s="22"/>
      <c r="F42" s="22"/>
      <c r="G42" s="22"/>
      <c r="H42" s="22"/>
      <c r="I42" s="22"/>
      <c r="J42" s="33"/>
    </row>
    <row r="43" spans="1:10" x14ac:dyDescent="0.2">
      <c r="A43" s="43" t="s">
        <v>122</v>
      </c>
      <c r="B43" s="26"/>
      <c r="C43" s="224" t="s">
        <v>292</v>
      </c>
      <c r="D43" s="225"/>
      <c r="E43" s="225"/>
      <c r="F43" s="225"/>
      <c r="G43" s="22"/>
      <c r="H43" s="22"/>
      <c r="I43" s="22"/>
      <c r="J43" s="33"/>
    </row>
    <row r="44" spans="1:10" ht="14.25" x14ac:dyDescent="0.2">
      <c r="A44" s="43" t="s">
        <v>123</v>
      </c>
      <c r="B44" s="26"/>
      <c r="C44" s="129" t="s">
        <v>293</v>
      </c>
      <c r="D44" s="21"/>
      <c r="E44" s="20"/>
      <c r="F44" s="22"/>
      <c r="G44" s="22"/>
      <c r="H44" s="22"/>
      <c r="I44" s="22"/>
      <c r="J44" s="33"/>
    </row>
    <row r="45" spans="1:10" ht="14.25" x14ac:dyDescent="0.2">
      <c r="A45" s="43" t="s">
        <v>124</v>
      </c>
      <c r="B45" s="26"/>
      <c r="C45" s="21"/>
      <c r="D45" s="21"/>
      <c r="E45" s="20"/>
      <c r="F45" s="22"/>
      <c r="G45" s="22"/>
      <c r="H45" s="22"/>
      <c r="I45" s="22"/>
      <c r="J45" s="33"/>
    </row>
    <row r="46" spans="1:10" ht="15" thickBot="1" x14ac:dyDescent="0.25">
      <c r="A46" s="44"/>
      <c r="B46" s="45"/>
      <c r="C46" s="46"/>
      <c r="D46" s="46"/>
      <c r="E46" s="47"/>
      <c r="F46" s="48"/>
      <c r="G46" s="48"/>
      <c r="H46" s="48"/>
      <c r="I46" s="48"/>
      <c r="J46" s="49"/>
    </row>
  </sheetData>
  <mergeCells count="37">
    <mergeCell ref="C43:F43"/>
    <mergeCell ref="A42:D42"/>
    <mergeCell ref="D28:D29"/>
    <mergeCell ref="E28:G28"/>
    <mergeCell ref="H28:H29"/>
    <mergeCell ref="E29:G29"/>
    <mergeCell ref="A31:J31"/>
    <mergeCell ref="A33:J33"/>
    <mergeCell ref="A36:J36"/>
    <mergeCell ref="A38:D38"/>
    <mergeCell ref="G38:J38"/>
    <mergeCell ref="A39:D39"/>
    <mergeCell ref="A41:D41"/>
    <mergeCell ref="A22:H22"/>
    <mergeCell ref="A23:H23"/>
    <mergeCell ref="A24:H24"/>
    <mergeCell ref="A25:H25"/>
    <mergeCell ref="A27:J27"/>
    <mergeCell ref="A6:H6"/>
    <mergeCell ref="I6:J6"/>
    <mergeCell ref="A21:H21"/>
    <mergeCell ref="A9:J9"/>
    <mergeCell ref="A11:J11"/>
    <mergeCell ref="A12:J12"/>
    <mergeCell ref="A14:H15"/>
    <mergeCell ref="I14:I15"/>
    <mergeCell ref="J14:J15"/>
    <mergeCell ref="A16:H16"/>
    <mergeCell ref="A17:H17"/>
    <mergeCell ref="A18:H18"/>
    <mergeCell ref="A19:H19"/>
    <mergeCell ref="A20:H20"/>
    <mergeCell ref="A1:J1"/>
    <mergeCell ref="A2:J2"/>
    <mergeCell ref="A3:J3"/>
    <mergeCell ref="A5:H5"/>
    <mergeCell ref="I5:J5"/>
  </mergeCells>
  <conditionalFormatting sqref="A25:J25">
    <cfRule type="expression" dxfId="1" priority="2" stopIfTrue="1">
      <formula>DESONERACAO="não"</formula>
    </cfRule>
  </conditionalFormatting>
  <conditionalFormatting sqref="J24">
    <cfRule type="expression" dxfId="0" priority="1" stopIfTrue="1">
      <formula>DESONERACAO="não"</formula>
    </cfRule>
  </conditionalFormatting>
  <dataValidations count="6">
    <dataValidation type="list" allowBlank="1" showErrorMessage="1" sqref="A12:J12">
      <formula1>BDI_TipoObra</formula1>
      <formula2>0</formula2>
    </dataValidation>
    <dataValidation type="decimal" allowBlank="1" showInputMessage="1" showErrorMessage="1" errorTitle="Valor não permitido" error="Digite um percentual entre 0% e 100%." promptTitle="Valores admissíveis:" prompt="Insira valores entre 0 e 100%." sqref="I5:J5">
      <formula1>0</formula1>
      <formula2>1</formula2>
    </dataValidation>
    <dataValidation type="decimal" operator="greaterThanOrEqual" allowBlank="1" showInputMessage="1" showErrorMessage="1" errorTitle="Valor não permitido" error="Digite um percentual entre 0% e 100%." promptTitle="Valores comuns:" prompt="Normalmente entre 2 e 5%." sqref="I6:J6">
      <formula1>0</formula1>
      <formula2>0</formula2>
    </dataValidation>
    <dataValidation operator="greaterThanOrEqual" allowBlank="1" showErrorMessage="1" errorTitle="Erro de valores" error="Digite um valor igual a 0% ou 2%." sqref="J23">
      <formula1>0</formula1>
      <formula2>0</formula2>
    </dataValidation>
    <dataValidation type="decimal" allowBlank="1" showErrorMessage="1" errorTitle="Erro de valores" error="Digite um valor maior do que 0." sqref="J22">
      <formula1>0</formula1>
      <formula2>1</formula2>
    </dataValidation>
    <dataValidation type="decimal" allowBlank="1" showErrorMessage="1" errorTitle="Erro de valores" error="Digite um valor entre 0% e 100%" sqref="J16:J21">
      <formula1>0</formula1>
      <formula2>1</formula2>
    </dataValidation>
  </dataValidations>
  <printOptions horizontalCentered="1" verticalCentered="1"/>
  <pageMargins left="0.51181102362204722" right="0.51181102362204722" top="0.78740157480314965" bottom="0.78740157480314965" header="0.31496062992125984" footer="0.31496062992125984"/>
  <pageSetup scale="97" orientation="portrait" horizontalDpi="30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CAMARA - PLANILHA </vt:lpstr>
      <vt:lpstr>CRONOGRAMA</vt:lpstr>
      <vt:lpstr>MEMÓRIA DE CÁLCULO</vt:lpstr>
      <vt:lpstr>BDI</vt:lpstr>
      <vt:lpstr>'CAMARA - PLANILHA '!Area_de_impressao</vt:lpstr>
      <vt:lpstr>CRONOGRAMA!Area_de_impressao</vt:lpstr>
      <vt:lpstr>'MEMÓRIA DE CÁLCULO'!Area_de_impressao</vt:lpstr>
      <vt:lpstr>'CAMARA - PLANILHA 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</dc:creator>
  <cp:lastModifiedBy>Soho</cp:lastModifiedBy>
  <cp:lastPrinted>2025-05-27T13:49:25Z</cp:lastPrinted>
  <dcterms:created xsi:type="dcterms:W3CDTF">2016-03-24T00:37:36Z</dcterms:created>
  <dcterms:modified xsi:type="dcterms:W3CDTF">2025-05-27T13:49:56Z</dcterms:modified>
</cp:coreProperties>
</file>